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oposal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'Summary'!$A$16:$B$26</definedName>
    <definedName name="_xlnm._FilterDatabase" localSheetId="1" hidden="1">'Proposal Lines'!$A$4:$P$104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4343B"/>
      <sz val="10"/>
    </font>
    <font>
      <name val="Calibri"/>
      <color rgb="0024343B"/>
      <sz val="10"/>
    </font>
    <font>
      <name val="Calibri"/>
      <i val="1"/>
      <color rgb="005D6C70"/>
      <sz val="9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2F7A68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2" fontId="4" fillId="7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left" vertical="center" wrapText="1"/>
    </xf>
    <xf numFmtId="1" fontId="4" fillId="7" borderId="1" applyAlignment="1" pivotButton="0" quotePrefix="0" xfId="0">
      <alignment horizontal="left" vertical="center" wrapText="1"/>
    </xf>
    <xf numFmtId="2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color rgb="00FFFFFF"/>
        <sz val="10"/>
      </font>
      <fill>
        <patternFill patternType="solid">
          <fgColor rgb="00B84A3A"/>
        </patternFill>
      </fill>
    </dxf>
    <dxf>
      <font>
        <name val="Calibri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Price by Area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'Summary'!$A$17:$A$26</f>
            </numRef>
          </cat>
          <val>
            <numRef>
              <f>'Summary'!$B$17:$B$26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Annual amount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Area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N2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38" customWidth="1" min="2" max="2"/>
    <col width="3" customWidth="1" min="3" max="3"/>
    <col width="25" customWidth="1" min="4" max="4"/>
    <col width="15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Commercial Pest Control Proposal Summary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9" t="n"/>
    </row>
    <row r="2"/>
    <row r="3" ht="21" customHeight="1">
      <c r="A3" s="3" t="inlineStr">
        <is>
          <t>Proposal Snapshot</t>
        </is>
      </c>
      <c r="B3" s="3" t="n"/>
      <c r="D3" s="3" t="inlineStr">
        <is>
          <t>Scope Checks</t>
        </is>
      </c>
      <c r="E3" s="3" t="n"/>
    </row>
    <row r="4" ht="21" customHeight="1">
      <c r="A4" s="4" t="inlineStr">
        <is>
          <t>Customer</t>
        </is>
      </c>
      <c r="B4" s="5">
        <f>IFERROR(LOOKUP(2,1/('Proposal Lines'!$B$5:$B$104&lt;&gt;""),'Proposal Lines'!$B$5:$B$104),"")</f>
        <v/>
      </c>
      <c r="D4" s="4" t="inlineStr">
        <is>
          <t>Rows needing check</t>
        </is>
      </c>
      <c r="E4" s="6">
        <f>IF(COUNTIF('Proposal Lines'!$F$5:$F$104,"&lt;&gt;")=0,"",SUMPRODUCT(--('Proposal Lines'!$F$5:$F$104&lt;&gt;""),--((('Proposal Lines'!$A$5:$A$104="")+('Proposal Lines'!$B$5:$B$104="")+('Proposal Lines'!$C$5:$C$104="")+('Proposal Lines'!$D$5:$D$104="")+('Proposal Lines'!$E$5:$E$104="")+('Proposal Lines'!$G$5:$G$104="")+('Proposal Lines'!$H$5:$H$104="")+('Proposal Lines'!$I$5:$I$104="")+('Proposal Lines'!$J$5:$J$104="")+('Proposal Lines'!$K$5:$K$104="")+('Proposal Lines'!$L$5:$L$104="")+('Proposal Lines'!$M$5:$M$104="")+('Proposal Lines'!$N$5:$N$104="")+('Proposal Lines'!$O$5:$O$104="")+('Proposal Lines'!$P$5:$P$104=""))&gt;0)))</f>
        <v/>
      </c>
    </row>
    <row r="5" ht="21" customHeight="1">
      <c r="A5" s="7" t="inlineStr">
        <is>
          <t>Service site</t>
        </is>
      </c>
      <c r="B5" s="8">
        <f>IFERROR(LOOKUP(2,1/('Proposal Lines'!$C$5:$C$104&lt;&gt;""),'Proposal Lines'!$C$5:$C$104),"")</f>
        <v/>
      </c>
      <c r="D5" s="7" t="inlineStr">
        <is>
          <t>Unpriced lines</t>
        </is>
      </c>
      <c r="E5" s="9">
        <f>IF(COUNTIF('Proposal Lines'!$F$5:$F$104,"&lt;&gt;")=0,"",COUNTIFS('Proposal Lines'!$F$5:$F$104,"&lt;&gt;",'Proposal Lines'!$M$5:$M$104,""))</f>
        <v/>
      </c>
    </row>
    <row r="6" ht="21" customHeight="1">
      <c r="A6" s="4" t="inlineStr">
        <is>
          <t>Proposal date</t>
        </is>
      </c>
      <c r="B6" s="10">
        <f>IF(COUNT('Proposal Lines'!$A$5:$A$104)=0,"",MIN('Proposal Lines'!$A$5:$A$104))</f>
        <v/>
      </c>
      <c r="D6" s="4" t="inlineStr">
        <is>
          <t>Draft lines</t>
        </is>
      </c>
      <c r="E6" s="6">
        <f>IF(COUNTIF('Proposal Lines'!$F$5:$F$104,"&lt;&gt;")=0,"",COUNTIF('Proposal Lines'!$P$5:$P$104,"Draft"))</f>
        <v/>
      </c>
    </row>
    <row r="7" ht="21" customHeight="1">
      <c r="A7" s="7" t="inlineStr">
        <is>
          <t>Priced line items</t>
        </is>
      </c>
      <c r="B7" s="11">
        <f>IF(COUNTIF('Proposal Lines'!$F$5:$F$104,"&lt;&gt;")=0,"",COUNT('Proposal Lines'!$M$5:$M$104))</f>
        <v/>
      </c>
      <c r="D7" s="7" t="inlineStr">
        <is>
          <t>Presented lines</t>
        </is>
      </c>
      <c r="E7" s="9">
        <f>IF(COUNTIF('Proposal Lines'!$F$5:$F$104,"&lt;&gt;")=0,"",COUNTIF('Proposal Lines'!$P$5:$P$104,"Presented"))</f>
        <v/>
      </c>
    </row>
    <row r="8" ht="21" customHeight="1">
      <c r="A8" s="4" t="inlineStr">
        <is>
          <t>Annual line visits</t>
        </is>
      </c>
      <c r="B8" s="12">
        <f>IF(COUNT('Proposal Lines'!$I$5:$I$104)=0,"",SUM('Proposal Lines'!$I$5:$I$104))</f>
        <v/>
      </c>
      <c r="D8" s="4" t="inlineStr">
        <is>
          <t>Pending review lines</t>
        </is>
      </c>
      <c r="E8" s="6">
        <f>IF(COUNTIF('Proposal Lines'!$F$5:$F$104,"&lt;&gt;")=0,"",COUNTIF('Proposal Lines'!$P$5:$P$104,"Pending review"))</f>
        <v/>
      </c>
    </row>
    <row r="9" ht="21" customHeight="1">
      <c r="A9" s="7" t="inlineStr">
        <is>
          <t>Annual proposal amount</t>
        </is>
      </c>
      <c r="B9" s="13">
        <f>IF(COUNT('Proposal Lines'!$M$5:$M$104)=0,"",SUM('Proposal Lines'!$M$5:$M$104))</f>
        <v/>
      </c>
      <c r="D9" s="7" t="inlineStr">
        <is>
          <t>Accepted lines</t>
        </is>
      </c>
      <c r="E9" s="9">
        <f>IF(COUNTIF('Proposal Lines'!$F$5:$F$104,"&lt;&gt;")=0,"",COUNTIF('Proposal Lines'!$P$5:$P$104,"Accepted"))</f>
        <v/>
      </c>
    </row>
    <row r="10" ht="21" customHeight="1">
      <c r="A10" s="4" t="inlineStr">
        <is>
          <t>Average annual line amount</t>
        </is>
      </c>
      <c r="B10" s="14">
        <f>IFERROR(AVERAGE('Proposal Lines'!$M$5:$M$104),"")</f>
        <v/>
      </c>
      <c r="D10" s="4" t="inlineStr">
        <is>
          <t>Declined lines</t>
        </is>
      </c>
      <c r="E10" s="6">
        <f>IF(COUNTIF('Proposal Lines'!$F$5:$F$104,"&lt;&gt;")=0,"",COUNTIF('Proposal Lines'!$P$5:$P$104,"Declined"))</f>
        <v/>
      </c>
    </row>
    <row r="11" ht="21" customHeight="1">
      <c r="A11" s="7" t="inlineStr">
        <is>
          <t>Pending review amount</t>
        </is>
      </c>
      <c r="B11" s="15">
        <f>IF(COUNTIF('Proposal Lines'!$F$5:$F$104,"&lt;&gt;")=0,"",SUMIF('Proposal Lines'!$P$5:$P$104,"Pending review",'Proposal Lines'!$M$5:$M$104))</f>
        <v/>
      </c>
      <c r="D11" s="7" t="inlineStr">
        <is>
          <t>Lowest annual line</t>
        </is>
      </c>
      <c r="E11" s="16">
        <f>IF(COUNT('Proposal Lines'!$M$5:$M$104)=0,"",MIN('Proposal Lines'!$M$5:$M$104))</f>
        <v/>
      </c>
    </row>
    <row r="12" ht="21" customHeight="1">
      <c r="A12" s="4" t="inlineStr">
        <is>
          <t>Accepted amount</t>
        </is>
      </c>
      <c r="B12" s="14">
        <f>IF(COUNTIF('Proposal Lines'!$F$5:$F$104,"&lt;&gt;")=0,"",SUMIF('Proposal Lines'!$P$5:$P$104,"Accepted",'Proposal Lines'!$M$5:$M$104))</f>
        <v/>
      </c>
      <c r="D12" s="4" t="inlineStr">
        <is>
          <t>Highest annual line</t>
        </is>
      </c>
      <c r="E12" s="17">
        <f>IF(COUNT('Proposal Lines'!$M$5:$M$104)=0,"",MAX('Proposal Lines'!$M$5:$M$104))</f>
        <v/>
      </c>
    </row>
    <row r="13" ht="21" customHeight="1">
      <c r="A13" s="7" t="inlineStr">
        <is>
          <t>Presented amount</t>
        </is>
      </c>
      <c r="B13" s="15">
        <f>IF(COUNTIF('Proposal Lines'!$F$5:$F$104,"&lt;&gt;")=0,"",SUMIF('Proposal Lines'!$P$5:$P$104,"Presented",'Proposal Lines'!$M$5:$M$104))</f>
        <v/>
      </c>
      <c r="D13" s="7" t="inlineStr">
        <is>
          <t>Zero-priced lines</t>
        </is>
      </c>
      <c r="E13" s="9">
        <f>IF(COUNTIF('Proposal Lines'!$F$5:$F$104,"&lt;&gt;")=0,"",SUMPRODUCT(--('Proposal Lines'!$F$5:$F$104&lt;&gt;""),--('Proposal Lines'!$L$5:$L$104&lt;&gt;""),--('Proposal Lines'!$L$5:$L$104=0)))</f>
        <v/>
      </c>
    </row>
    <row r="14" ht="21" customHeight="1"/>
    <row r="15" ht="21" customHeight="1"/>
    <row r="16" ht="21" customHeight="1">
      <c r="A16" s="18" t="inlineStr">
        <is>
          <t>Service Area</t>
        </is>
      </c>
      <c r="B16" s="18" t="inlineStr">
        <is>
          <t>Annual Amount</t>
        </is>
      </c>
    </row>
    <row r="17" ht="21" customHeight="1">
      <c r="A17" s="8">
        <f>IF(Assumptions!N5="","",Assumptions!N5)</f>
        <v/>
      </c>
      <c r="B17" s="16">
        <f>IF(A17="",NA(),IF(COUNTIF('Proposal Lines'!$D$5:$D$104,A17)=0,NA(),SUMIF('Proposal Lines'!$D$5:$D$104,A17,'Proposal Lines'!$M$5:$M$104)))</f>
        <v/>
      </c>
    </row>
    <row r="18" ht="21" customHeight="1">
      <c r="A18" s="5">
        <f>IF(Assumptions!N6="","",Assumptions!N6)</f>
        <v/>
      </c>
      <c r="B18" s="17">
        <f>IF(A18="",NA(),IF(COUNTIF('Proposal Lines'!$D$5:$D$104,A18)=0,NA(),SUMIF('Proposal Lines'!$D$5:$D$104,A18,'Proposal Lines'!$M$5:$M$104)))</f>
        <v/>
      </c>
    </row>
    <row r="19" ht="21" customHeight="1">
      <c r="A19" s="8">
        <f>IF(Assumptions!N7="","",Assumptions!N7)</f>
        <v/>
      </c>
      <c r="B19" s="16">
        <f>IF(A19="",NA(),IF(COUNTIF('Proposal Lines'!$D$5:$D$104,A19)=0,NA(),SUMIF('Proposal Lines'!$D$5:$D$104,A19,'Proposal Lines'!$M$5:$M$104)))</f>
        <v/>
      </c>
    </row>
    <row r="20" ht="21" customHeight="1">
      <c r="A20" s="5">
        <f>IF(Assumptions!N8="","",Assumptions!N8)</f>
        <v/>
      </c>
      <c r="B20" s="17">
        <f>IF(A20="",NA(),IF(COUNTIF('Proposal Lines'!$D$5:$D$104,A20)=0,NA(),SUMIF('Proposal Lines'!$D$5:$D$104,A20,'Proposal Lines'!$M$5:$M$104)))</f>
        <v/>
      </c>
    </row>
    <row r="21" ht="21" customHeight="1">
      <c r="A21" s="8">
        <f>IF(Assumptions!N9="","",Assumptions!N9)</f>
        <v/>
      </c>
      <c r="B21" s="16">
        <f>IF(A21="",NA(),IF(COUNTIF('Proposal Lines'!$D$5:$D$104,A21)=0,NA(),SUMIF('Proposal Lines'!$D$5:$D$104,A21,'Proposal Lines'!$M$5:$M$104)))</f>
        <v/>
      </c>
    </row>
    <row r="22" ht="21" customHeight="1">
      <c r="A22" s="5">
        <f>IF(Assumptions!N10="","",Assumptions!N10)</f>
        <v/>
      </c>
      <c r="B22" s="17">
        <f>IF(A22="",NA(),IF(COUNTIF('Proposal Lines'!$D$5:$D$104,A22)=0,NA(),SUMIF('Proposal Lines'!$D$5:$D$104,A22,'Proposal Lines'!$M$5:$M$104)))</f>
        <v/>
      </c>
    </row>
    <row r="23" ht="21" customHeight="1">
      <c r="A23" s="8">
        <f>IF(Assumptions!N11="","",Assumptions!N11)</f>
        <v/>
      </c>
      <c r="B23" s="16">
        <f>IF(A23="",NA(),IF(COUNTIF('Proposal Lines'!$D$5:$D$104,A23)=0,NA(),SUMIF('Proposal Lines'!$D$5:$D$104,A23,'Proposal Lines'!$M$5:$M$104)))</f>
        <v/>
      </c>
    </row>
    <row r="24" ht="21" customHeight="1">
      <c r="A24" s="5">
        <f>IF(Assumptions!N12="","",Assumptions!N12)</f>
        <v/>
      </c>
      <c r="B24" s="17">
        <f>IF(A24="",NA(),IF(COUNTIF('Proposal Lines'!$D$5:$D$104,A24)=0,NA(),SUMIF('Proposal Lines'!$D$5:$D$104,A24,'Proposal Lines'!$M$5:$M$104)))</f>
        <v/>
      </c>
    </row>
    <row r="25" ht="21" customHeight="1">
      <c r="A25" s="8">
        <f>IF(Assumptions!N13="","",Assumptions!N13)</f>
        <v/>
      </c>
      <c r="B25" s="16">
        <f>IF(A25="",NA(),IF(COUNTIF('Proposal Lines'!$D$5:$D$104,A25)=0,NA(),SUMIF('Proposal Lines'!$D$5:$D$104,A25,'Proposal Lines'!$M$5:$M$104)))</f>
        <v/>
      </c>
    </row>
    <row r="26" ht="21" customHeight="1">
      <c r="A26" s="5">
        <f>IF(Assumptions!N14="","",Assumptions!N14)</f>
        <v/>
      </c>
      <c r="B26" s="17">
        <f>IF(A26="",NA(),IF(COUNTIF('Proposal Lines'!$D$5:$D$104,A26)=0,NA(),SUMIF('Proposal Lines'!$D$5:$D$104,A26,'Proposal Lines'!$M$5:$M$104)))</f>
        <v/>
      </c>
    </row>
  </sheetData>
  <autoFilter ref="A16:B26"/>
  <mergeCells count="1">
    <mergeCell ref="A1:N1"/>
  </mergeCells>
  <conditionalFormatting sqref="E4">
    <cfRule type="expression" priority="1" dxfId="0">
      <formula>AND(E4&lt;&gt;"",E4=0)</formula>
    </cfRule>
    <cfRule type="expression" priority="2" dxfId="1">
      <formula>AND(E4&lt;&gt;"",E4&gt;0)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52" customWidth="1" min="3" max="3"/>
    <col width="19" customWidth="1" min="4" max="4"/>
    <col width="25" customWidth="1" min="5" max="5"/>
    <col width="30" customWidth="1" min="6" max="6"/>
    <col width="16" customWidth="1" min="7" max="7"/>
    <col width="20" customWidth="1" min="8" max="8"/>
    <col width="13" customWidth="1" min="9" max="9"/>
    <col width="11" customWidth="1" min="10" max="10"/>
    <col width="13" customWidth="1" min="11" max="11"/>
    <col width="16" customWidth="1" min="12" max="12"/>
    <col width="16" customWidth="1" min="13" max="13"/>
    <col width="27" customWidth="1" min="14" max="14"/>
    <col width="16" customWidth="1" min="15" max="15"/>
    <col width="17" customWidth="1" min="16" max="16"/>
  </cols>
  <sheetData>
    <row r="1" ht="28" customHeight="1">
      <c r="A1" s="1" t="inlineStr">
        <is>
          <t>Commercial Pest Control Proposal Lines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9" t="n"/>
    </row>
    <row r="2">
      <c r="A2" s="19" t="inlineStr">
        <is>
          <t>All sample customers, sites, services, and prices are fictional. Review every entry before presenting a proposal.</t>
        </is>
      </c>
    </row>
    <row r="3">
      <c r="A3" s="19" t="inlineStr">
        <is>
          <t>Yellow cells are editable. Visits / Year and Annual Amount are calculated from the entered scope and editable assumptions.</t>
        </is>
      </c>
    </row>
    <row r="4" ht="34" customHeight="1">
      <c r="A4" s="18" t="inlineStr">
        <is>
          <t>Proposal Date</t>
        </is>
      </c>
      <c r="B4" s="18" t="inlineStr">
        <is>
          <t>Customer</t>
        </is>
      </c>
      <c r="C4" s="18" t="inlineStr">
        <is>
          <t>Service Site</t>
        </is>
      </c>
      <c r="D4" s="18" t="inlineStr">
        <is>
          <t>Service Area</t>
        </is>
      </c>
      <c r="E4" s="18" t="inlineStr">
        <is>
          <t>Pest Concern</t>
        </is>
      </c>
      <c r="F4" s="18" t="inlineStr">
        <is>
          <t>Service</t>
        </is>
      </c>
      <c r="G4" s="18" t="inlineStr">
        <is>
          <t>Service Level</t>
        </is>
      </c>
      <c r="H4" s="18" t="inlineStr">
        <is>
          <t>Frequency</t>
        </is>
      </c>
      <c r="I4" s="18" t="inlineStr">
        <is>
          <t>Visits / Year</t>
        </is>
      </c>
      <c r="J4" s="18" t="inlineStr">
        <is>
          <t>Quantity</t>
        </is>
      </c>
      <c r="K4" s="18" t="inlineStr">
        <is>
          <t>Unit</t>
        </is>
      </c>
      <c r="L4" s="18" t="inlineStr">
        <is>
          <t>Unit Price / Visit</t>
        </is>
      </c>
      <c r="M4" s="18" t="inlineStr">
        <is>
          <t>Annual Amount</t>
        </is>
      </c>
      <c r="N4" s="18" t="inlineStr">
        <is>
          <t>Reporting</t>
        </is>
      </c>
      <c r="O4" s="18" t="inlineStr">
        <is>
          <t>Responsibility</t>
        </is>
      </c>
      <c r="P4" s="18" t="inlineStr">
        <is>
          <t>Status</t>
        </is>
      </c>
    </row>
    <row r="5" ht="32" customHeight="1">
      <c r="A5" s="20" t="n">
        <v>46276</v>
      </c>
      <c r="B5" s="21" t="inlineStr">
        <is>
          <t>Fictional Northstar Pantry Cooperative</t>
        </is>
      </c>
      <c r="C5" s="21" t="inlineStr">
        <is>
          <t>Fictional Central Facility, 100 Example Loop, Sampletown, ZZ 00000</t>
        </is>
      </c>
      <c r="D5" s="21" t="inlineStr">
        <is>
          <t>Food preparation</t>
        </is>
      </c>
      <c r="E5" s="21" t="inlineStr">
        <is>
          <t>General crawling insects</t>
        </is>
      </c>
      <c r="F5" s="21" t="inlineStr">
        <is>
          <t>Inspection and monitoring</t>
        </is>
      </c>
      <c r="G5" s="21" t="inlineStr">
        <is>
          <t>Enhanced</t>
        </is>
      </c>
      <c r="H5" s="21" t="inlineStr">
        <is>
          <t>Weekly</t>
        </is>
      </c>
      <c r="I5" s="11">
        <f>IF(H5="","",IFERROR(VLOOKUP(H5,Assumptions!$A$5:$B$20,2,FALSE),""))</f>
        <v/>
      </c>
      <c r="J5" s="22" t="n">
        <v>1</v>
      </c>
      <c r="K5" s="21" t="inlineStr">
        <is>
          <t>location</t>
        </is>
      </c>
      <c r="L5" s="23" t="n">
        <v>30</v>
      </c>
      <c r="M5" s="15">
        <f>IF(OR(F5="",I5="",J5="",L5=""),"",IFERROR(I5*J5*L5,""))</f>
        <v/>
      </c>
      <c r="N5" s="21" t="inlineStr">
        <is>
          <t>Monthly trend summary</t>
        </is>
      </c>
      <c r="O5" s="21" t="inlineStr">
        <is>
          <t>Shared</t>
        </is>
      </c>
      <c r="P5" s="21" t="inlineStr">
        <is>
          <t>Presented</t>
        </is>
      </c>
    </row>
    <row r="6" ht="32" customHeight="1">
      <c r="A6" s="20" t="n">
        <v>46276</v>
      </c>
      <c r="B6" s="21" t="inlineStr">
        <is>
          <t>Fictional Northstar Pantry Cooperative</t>
        </is>
      </c>
      <c r="C6" s="21" t="inlineStr">
        <is>
          <t>Fictional Central Facility, 100 Example Loop, Sampletown, ZZ 00000</t>
        </is>
      </c>
      <c r="D6" s="21" t="inlineStr">
        <is>
          <t>Storage</t>
        </is>
      </c>
      <c r="E6" s="21" t="inlineStr">
        <is>
          <t>Rodent activity</t>
        </is>
      </c>
      <c r="F6" s="21" t="inlineStr">
        <is>
          <t>Device inspection</t>
        </is>
      </c>
      <c r="G6" s="21" t="inlineStr">
        <is>
          <t>Standard</t>
        </is>
      </c>
      <c r="H6" s="21" t="inlineStr">
        <is>
          <t>Monthly</t>
        </is>
      </c>
      <c r="I6" s="12">
        <f>IF(H6="","",IFERROR(VLOOKUP(H6,Assumptions!$A$5:$B$20,2,FALSE),""))</f>
        <v/>
      </c>
      <c r="J6" s="22" t="n">
        <v>8</v>
      </c>
      <c r="K6" s="21" t="inlineStr">
        <is>
          <t>device</t>
        </is>
      </c>
      <c r="L6" s="23" t="n">
        <v>8.5</v>
      </c>
      <c r="M6" s="14">
        <f>IF(OR(F6="",I6="",J6="",L6=""),"",IFERROR(I6*J6*L6,""))</f>
        <v/>
      </c>
      <c r="N6" s="21" t="inlineStr">
        <is>
          <t>Service log after visit</t>
        </is>
      </c>
      <c r="O6" s="21" t="inlineStr">
        <is>
          <t>Provider</t>
        </is>
      </c>
      <c r="P6" s="21" t="inlineStr">
        <is>
          <t>Presented</t>
        </is>
      </c>
    </row>
    <row r="7" ht="32" customHeight="1">
      <c r="A7" s="20" t="n">
        <v>46276</v>
      </c>
      <c r="B7" s="21" t="inlineStr">
        <is>
          <t>Fictional Northstar Pantry Cooperative</t>
        </is>
      </c>
      <c r="C7" s="21" t="inlineStr">
        <is>
          <t>Fictional Central Facility, 100 Example Loop, Sampletown, ZZ 00000</t>
        </is>
      </c>
      <c r="D7" s="21" t="inlineStr">
        <is>
          <t>Dining</t>
        </is>
      </c>
      <c r="E7" s="21" t="inlineStr">
        <is>
          <t>Flying insects</t>
        </is>
      </c>
      <c r="F7" s="21" t="inlineStr">
        <is>
          <t>Monitoring review</t>
        </is>
      </c>
      <c r="G7" s="21" t="inlineStr">
        <is>
          <t>Standard</t>
        </is>
      </c>
      <c r="H7" s="21" t="inlineStr">
        <is>
          <t>Monthly</t>
        </is>
      </c>
      <c r="I7" s="11">
        <f>IF(H7="","",IFERROR(VLOOKUP(H7,Assumptions!$A$5:$B$20,2,FALSE),""))</f>
        <v/>
      </c>
      <c r="J7" s="22" t="n">
        <v>2</v>
      </c>
      <c r="K7" s="21" t="inlineStr">
        <is>
          <t>location</t>
        </is>
      </c>
      <c r="L7" s="23" t="n">
        <v>30</v>
      </c>
      <c r="M7" s="15">
        <f>IF(OR(F7="",I7="",J7="",L7=""),"",IFERROR(I7*J7*L7,""))</f>
        <v/>
      </c>
      <c r="N7" s="21" t="inlineStr">
        <is>
          <t>Monthly trend summary</t>
        </is>
      </c>
      <c r="O7" s="21" t="inlineStr">
        <is>
          <t>Shared</t>
        </is>
      </c>
      <c r="P7" s="21" t="inlineStr">
        <is>
          <t>Presented</t>
        </is>
      </c>
    </row>
    <row r="8" ht="32" customHeight="1">
      <c r="A8" s="20" t="n">
        <v>46276</v>
      </c>
      <c r="B8" s="21" t="inlineStr">
        <is>
          <t>Fictional Northstar Pantry Cooperative</t>
        </is>
      </c>
      <c r="C8" s="21" t="inlineStr">
        <is>
          <t>Fictional Central Facility, 100 Example Loop, Sampletown, ZZ 00000</t>
        </is>
      </c>
      <c r="D8" s="21" t="inlineStr">
        <is>
          <t>Loading</t>
        </is>
      </c>
      <c r="E8" s="21" t="inlineStr">
        <is>
          <t>Incoming-goods activity</t>
        </is>
      </c>
      <c r="F8" s="21" t="inlineStr">
        <is>
          <t>Receiving-area inspection</t>
        </is>
      </c>
      <c r="G8" s="21" t="inlineStr">
        <is>
          <t>Standard</t>
        </is>
      </c>
      <c r="H8" s="21" t="inlineStr">
        <is>
          <t>Monthly</t>
        </is>
      </c>
      <c r="I8" s="12">
        <f>IF(H8="","",IFERROR(VLOOKUP(H8,Assumptions!$A$5:$B$20,2,FALSE),""))</f>
        <v/>
      </c>
      <c r="J8" s="22" t="n">
        <v>1</v>
      </c>
      <c r="K8" s="21" t="inlineStr">
        <is>
          <t>location</t>
        </is>
      </c>
      <c r="L8" s="23" t="n">
        <v>55</v>
      </c>
      <c r="M8" s="14">
        <f>IF(OR(F8="",I8="",J8="",L8=""),"",IFERROR(I8*J8*L8,""))</f>
        <v/>
      </c>
      <c r="N8" s="21" t="inlineStr">
        <is>
          <t>Service log after visit</t>
        </is>
      </c>
      <c r="O8" s="21" t="inlineStr">
        <is>
          <t>Customer</t>
        </is>
      </c>
      <c r="P8" s="21" t="inlineStr">
        <is>
          <t>Presented</t>
        </is>
      </c>
    </row>
    <row r="9" ht="32" customHeight="1">
      <c r="A9" s="20" t="n">
        <v>46276</v>
      </c>
      <c r="B9" s="21" t="inlineStr">
        <is>
          <t>Fictional Northstar Pantry Cooperative</t>
        </is>
      </c>
      <c r="C9" s="21" t="inlineStr">
        <is>
          <t>Fictional Central Facility, 100 Example Loop, Sampletown, ZZ 00000</t>
        </is>
      </c>
      <c r="D9" s="21" t="inlineStr">
        <is>
          <t>Waste area</t>
        </is>
      </c>
      <c r="E9" s="21" t="inlineStr">
        <is>
          <t>Waste-area pest activity</t>
        </is>
      </c>
      <c r="F9" s="21" t="inlineStr">
        <is>
          <t>Waste-area inspection</t>
        </is>
      </c>
      <c r="G9" s="21" t="inlineStr">
        <is>
          <t>Enhanced</t>
        </is>
      </c>
      <c r="H9" s="21" t="inlineStr">
        <is>
          <t>Weekly</t>
        </is>
      </c>
      <c r="I9" s="11">
        <f>IF(H9="","",IFERROR(VLOOKUP(H9,Assumptions!$A$5:$B$20,2,FALSE),""))</f>
        <v/>
      </c>
      <c r="J9" s="22" t="n">
        <v>1</v>
      </c>
      <c r="K9" s="21" t="inlineStr">
        <is>
          <t>location</t>
        </is>
      </c>
      <c r="L9" s="23" t="n">
        <v>28</v>
      </c>
      <c r="M9" s="15">
        <f>IF(OR(F9="",I9="",J9="",L9=""),"",IFERROR(I9*J9*L9,""))</f>
        <v/>
      </c>
      <c r="N9" s="21" t="inlineStr">
        <is>
          <t>Monthly trend summary</t>
        </is>
      </c>
      <c r="O9" s="21" t="inlineStr">
        <is>
          <t>Shared</t>
        </is>
      </c>
      <c r="P9" s="21" t="inlineStr">
        <is>
          <t>Presented</t>
        </is>
      </c>
    </row>
    <row r="10" ht="32" customHeight="1">
      <c r="A10" s="20" t="n">
        <v>46276</v>
      </c>
      <c r="B10" s="21" t="inlineStr">
        <is>
          <t>Fictional Northstar Pantry Cooperative</t>
        </is>
      </c>
      <c r="C10" s="21" t="inlineStr">
        <is>
          <t>Fictional Central Facility, 100 Example Loop, Sampletown, ZZ 00000</t>
        </is>
      </c>
      <c r="D10" s="21" t="inlineStr">
        <is>
          <t>Exterior</t>
        </is>
      </c>
      <c r="E10" s="21" t="inlineStr">
        <is>
          <t>Exterior entry activity</t>
        </is>
      </c>
      <c r="F10" s="21" t="inlineStr">
        <is>
          <t>Perimeter inspection</t>
        </is>
      </c>
      <c r="G10" s="21" t="inlineStr">
        <is>
          <t>Standard</t>
        </is>
      </c>
      <c r="H10" s="21" t="inlineStr">
        <is>
          <t>Monthly</t>
        </is>
      </c>
      <c r="I10" s="12">
        <f>IF(H10="","",IFERROR(VLOOKUP(H10,Assumptions!$A$5:$B$20,2,FALSE),""))</f>
        <v/>
      </c>
      <c r="J10" s="22" t="n">
        <v>1</v>
      </c>
      <c r="K10" s="21" t="inlineStr">
        <is>
          <t>location</t>
        </is>
      </c>
      <c r="L10" s="23" t="n">
        <v>70</v>
      </c>
      <c r="M10" s="14">
        <f>IF(OR(F10="",I10="",J10="",L10=""),"",IFERROR(I10*J10*L10,""))</f>
        <v/>
      </c>
      <c r="N10" s="21" t="inlineStr">
        <is>
          <t>Service log after visit</t>
        </is>
      </c>
      <c r="O10" s="21" t="inlineStr">
        <is>
          <t>Provider</t>
        </is>
      </c>
      <c r="P10" s="21" t="inlineStr">
        <is>
          <t>Presented</t>
        </is>
      </c>
    </row>
    <row r="11" ht="32" customHeight="1">
      <c r="A11" s="20" t="n">
        <v>46276</v>
      </c>
      <c r="B11" s="21" t="inlineStr">
        <is>
          <t>Fictional Northstar Pantry Cooperative</t>
        </is>
      </c>
      <c r="C11" s="21" t="inlineStr">
        <is>
          <t>Fictional Central Facility, 100 Example Loop, Sampletown, ZZ 00000</t>
        </is>
      </c>
      <c r="D11" s="21" t="inlineStr">
        <is>
          <t>Mechanical</t>
        </is>
      </c>
      <c r="E11" s="21" t="inlineStr">
        <is>
          <t>Drain-associated flies</t>
        </is>
      </c>
      <c r="F11" s="21" t="inlineStr">
        <is>
          <t>Drain activity review</t>
        </is>
      </c>
      <c r="G11" s="21" t="inlineStr">
        <is>
          <t>Enhanced</t>
        </is>
      </c>
      <c r="H11" s="21" t="inlineStr">
        <is>
          <t>Quarterly</t>
        </is>
      </c>
      <c r="I11" s="11">
        <f>IF(H11="","",IFERROR(VLOOKUP(H11,Assumptions!$A$5:$B$20,2,FALSE),""))</f>
        <v/>
      </c>
      <c r="J11" s="22" t="n">
        <v>1</v>
      </c>
      <c r="K11" s="21" t="inlineStr">
        <is>
          <t>hours</t>
        </is>
      </c>
      <c r="L11" s="23" t="n">
        <v>110</v>
      </c>
      <c r="M11" s="15">
        <f>IF(OR(F11="",I11="",J11="",L11=""),"",IFERROR(I11*J11*L11,""))</f>
        <v/>
      </c>
      <c r="N11" s="21" t="inlineStr">
        <is>
          <t>Quarterly review</t>
        </is>
      </c>
      <c r="O11" s="21" t="inlineStr">
        <is>
          <t>Shared</t>
        </is>
      </c>
      <c r="P11" s="21" t="inlineStr">
        <is>
          <t>Presented</t>
        </is>
      </c>
    </row>
    <row r="12" ht="32" customHeight="1">
      <c r="A12" s="20" t="n">
        <v>46276</v>
      </c>
      <c r="B12" s="21" t="inlineStr">
        <is>
          <t>Fictional Northstar Pantry Cooperative</t>
        </is>
      </c>
      <c r="C12" s="21" t="inlineStr">
        <is>
          <t>Fictional Central Facility, 100 Example Loop, Sampletown, ZZ 00000</t>
        </is>
      </c>
      <c r="D12" s="21" t="inlineStr">
        <is>
          <t>Offices</t>
        </is>
      </c>
      <c r="E12" s="21" t="inlineStr">
        <is>
          <t>General pest activity</t>
        </is>
      </c>
      <c r="F12" s="21" t="inlineStr">
        <is>
          <t>Office monitoring</t>
        </is>
      </c>
      <c r="G12" s="21" t="inlineStr">
        <is>
          <t>Standard</t>
        </is>
      </c>
      <c r="H12" s="21" t="inlineStr">
        <is>
          <t>Quarterly</t>
        </is>
      </c>
      <c r="I12" s="12">
        <f>IF(H12="","",IFERROR(VLOOKUP(H12,Assumptions!$A$5:$B$20,2,FALSE),""))</f>
        <v/>
      </c>
      <c r="J12" s="22" t="n">
        <v>2</v>
      </c>
      <c r="K12" s="21" t="inlineStr">
        <is>
          <t>location</t>
        </is>
      </c>
      <c r="L12" s="23" t="n">
        <v>30</v>
      </c>
      <c r="M12" s="14">
        <f>IF(OR(F12="",I12="",J12="",L12=""),"",IFERROR(I12*J12*L12,""))</f>
        <v/>
      </c>
      <c r="N12" s="21" t="inlineStr">
        <is>
          <t>Quarterly review</t>
        </is>
      </c>
      <c r="O12" s="21" t="inlineStr">
        <is>
          <t>Provider</t>
        </is>
      </c>
      <c r="P12" s="21" t="inlineStr">
        <is>
          <t>Presented</t>
        </is>
      </c>
    </row>
    <row r="13" ht="32" customHeight="1">
      <c r="A13" s="20" t="n">
        <v>46276</v>
      </c>
      <c r="B13" s="21" t="inlineStr">
        <is>
          <t>Fictional Northstar Pantry Cooperative</t>
        </is>
      </c>
      <c r="C13" s="21" t="inlineStr">
        <is>
          <t>Fictional Central Facility, 100 Example Loop, Sampletown, ZZ 00000</t>
        </is>
      </c>
      <c r="D13" s="21" t="inlineStr">
        <is>
          <t>Restrooms</t>
        </is>
      </c>
      <c r="E13" s="21" t="inlineStr">
        <is>
          <t>Moisture-associated activity</t>
        </is>
      </c>
      <c r="F13" s="21" t="inlineStr">
        <is>
          <t>Restroom monitoring</t>
        </is>
      </c>
      <c r="G13" s="21" t="inlineStr">
        <is>
          <t>Standard</t>
        </is>
      </c>
      <c r="H13" s="21" t="inlineStr">
        <is>
          <t>Quarterly</t>
        </is>
      </c>
      <c r="I13" s="11">
        <f>IF(H13="","",IFERROR(VLOOKUP(H13,Assumptions!$A$5:$B$20,2,FALSE),""))</f>
        <v/>
      </c>
      <c r="J13" s="22" t="n">
        <v>2</v>
      </c>
      <c r="K13" s="21" t="inlineStr">
        <is>
          <t>location</t>
        </is>
      </c>
      <c r="L13" s="23" t="n">
        <v>25</v>
      </c>
      <c r="M13" s="15">
        <f>IF(OR(F13="",I13="",J13="",L13=""),"",IFERROR(I13*J13*L13,""))</f>
        <v/>
      </c>
      <c r="N13" s="21" t="inlineStr">
        <is>
          <t>Quarterly review</t>
        </is>
      </c>
      <c r="O13" s="21" t="inlineStr">
        <is>
          <t>Customer</t>
        </is>
      </c>
      <c r="P13" s="21" t="inlineStr">
        <is>
          <t>Pending review</t>
        </is>
      </c>
    </row>
    <row r="14" ht="32" customHeight="1">
      <c r="A14" s="20" t="n">
        <v>46276</v>
      </c>
      <c r="B14" s="21" t="inlineStr">
        <is>
          <t>Fictional Northstar Pantry Cooperative</t>
        </is>
      </c>
      <c r="C14" s="21" t="inlineStr">
        <is>
          <t>Fictional Central Facility, 100 Example Loop, Sampletown, ZZ 00000</t>
        </is>
      </c>
      <c r="D14" s="21" t="inlineStr">
        <is>
          <t>Other</t>
        </is>
      </c>
      <c r="E14" s="21" t="inlineStr">
        <is>
          <t>Scope and trend review</t>
        </is>
      </c>
      <c r="F14" s="21" t="inlineStr">
        <is>
          <t>Quarterly scope review</t>
        </is>
      </c>
      <c r="G14" s="21" t="inlineStr">
        <is>
          <t>Custom scope</t>
        </is>
      </c>
      <c r="H14" s="21" t="inlineStr">
        <is>
          <t>Quarterly</t>
        </is>
      </c>
      <c r="I14" s="12">
        <f>IF(H14="","",IFERROR(VLOOKUP(H14,Assumptions!$A$5:$B$20,2,FALSE),""))</f>
        <v/>
      </c>
      <c r="J14" s="22" t="n">
        <v>0.5</v>
      </c>
      <c r="K14" s="21" t="inlineStr">
        <is>
          <t>hours</t>
        </is>
      </c>
      <c r="L14" s="23" t="n">
        <v>0</v>
      </c>
      <c r="M14" s="14">
        <f>IF(OR(F14="",I14="",J14="",L14=""),"",IFERROR(I14*J14*L14,""))</f>
        <v/>
      </c>
      <c r="N14" s="21" t="inlineStr">
        <is>
          <t>Customer-requested format</t>
        </is>
      </c>
      <c r="O14" s="21" t="inlineStr">
        <is>
          <t>Shared</t>
        </is>
      </c>
      <c r="P14" s="21" t="inlineStr">
        <is>
          <t>Pending review</t>
        </is>
      </c>
    </row>
    <row r="15" ht="32" customHeight="1">
      <c r="A15" s="20" t="n"/>
      <c r="B15" s="21" t="n"/>
      <c r="C15" s="21" t="n"/>
      <c r="D15" s="21" t="n"/>
      <c r="E15" s="21" t="n"/>
      <c r="F15" s="21" t="n"/>
      <c r="G15" s="21" t="n"/>
      <c r="H15" s="21" t="n"/>
      <c r="I15" s="11">
        <f>IF(H15="","",IFERROR(VLOOKUP(H15,Assumptions!$A$5:$B$20,2,FALSE),""))</f>
        <v/>
      </c>
      <c r="J15" s="22" t="n"/>
      <c r="K15" s="21" t="n"/>
      <c r="L15" s="23" t="n"/>
      <c r="M15" s="15">
        <f>IF(OR(F15="",I15="",J15="",L15=""),"",IFERROR(I15*J15*L15,""))</f>
        <v/>
      </c>
      <c r="N15" s="21" t="n"/>
      <c r="O15" s="21" t="n"/>
      <c r="P15" s="21" t="n"/>
    </row>
    <row r="16" ht="32" customHeight="1">
      <c r="A16" s="20" t="n"/>
      <c r="B16" s="21" t="n"/>
      <c r="C16" s="21" t="n"/>
      <c r="D16" s="21" t="n"/>
      <c r="E16" s="21" t="n"/>
      <c r="F16" s="21" t="n"/>
      <c r="G16" s="21" t="n"/>
      <c r="H16" s="21" t="n"/>
      <c r="I16" s="12">
        <f>IF(H16="","",IFERROR(VLOOKUP(H16,Assumptions!$A$5:$B$20,2,FALSE),""))</f>
        <v/>
      </c>
      <c r="J16" s="22" t="n"/>
      <c r="K16" s="21" t="n"/>
      <c r="L16" s="23" t="n"/>
      <c r="M16" s="14">
        <f>IF(OR(F16="",I16="",J16="",L16=""),"",IFERROR(I16*J16*L16,""))</f>
        <v/>
      </c>
      <c r="N16" s="21" t="n"/>
      <c r="O16" s="21" t="n"/>
      <c r="P16" s="21" t="n"/>
    </row>
    <row r="17" ht="32" customHeight="1">
      <c r="A17" s="20" t="n"/>
      <c r="B17" s="21" t="n"/>
      <c r="C17" s="21" t="n"/>
      <c r="D17" s="21" t="n"/>
      <c r="E17" s="21" t="n"/>
      <c r="F17" s="21" t="n"/>
      <c r="G17" s="21" t="n"/>
      <c r="H17" s="21" t="n"/>
      <c r="I17" s="11">
        <f>IF(H17="","",IFERROR(VLOOKUP(H17,Assumptions!$A$5:$B$20,2,FALSE),""))</f>
        <v/>
      </c>
      <c r="J17" s="22" t="n"/>
      <c r="K17" s="21" t="n"/>
      <c r="L17" s="23" t="n"/>
      <c r="M17" s="15">
        <f>IF(OR(F17="",I17="",J17="",L17=""),"",IFERROR(I17*J17*L17,""))</f>
        <v/>
      </c>
      <c r="N17" s="21" t="n"/>
      <c r="O17" s="21" t="n"/>
      <c r="P17" s="21" t="n"/>
    </row>
    <row r="18" ht="32" customHeight="1">
      <c r="A18" s="20" t="n"/>
      <c r="B18" s="21" t="n"/>
      <c r="C18" s="21" t="n"/>
      <c r="D18" s="21" t="n"/>
      <c r="E18" s="21" t="n"/>
      <c r="F18" s="21" t="n"/>
      <c r="G18" s="21" t="n"/>
      <c r="H18" s="21" t="n"/>
      <c r="I18" s="12">
        <f>IF(H18="","",IFERROR(VLOOKUP(H18,Assumptions!$A$5:$B$20,2,FALSE),""))</f>
        <v/>
      </c>
      <c r="J18" s="22" t="n"/>
      <c r="K18" s="21" t="n"/>
      <c r="L18" s="23" t="n"/>
      <c r="M18" s="14">
        <f>IF(OR(F18="",I18="",J18="",L18=""),"",IFERROR(I18*J18*L18,""))</f>
        <v/>
      </c>
      <c r="N18" s="21" t="n"/>
      <c r="O18" s="21" t="n"/>
      <c r="P18" s="21" t="n"/>
    </row>
    <row r="19" ht="32" customHeight="1">
      <c r="A19" s="20" t="n"/>
      <c r="B19" s="21" t="n"/>
      <c r="C19" s="21" t="n"/>
      <c r="D19" s="21" t="n"/>
      <c r="E19" s="21" t="n"/>
      <c r="F19" s="21" t="n"/>
      <c r="G19" s="21" t="n"/>
      <c r="H19" s="21" t="n"/>
      <c r="I19" s="11">
        <f>IF(H19="","",IFERROR(VLOOKUP(H19,Assumptions!$A$5:$B$20,2,FALSE),""))</f>
        <v/>
      </c>
      <c r="J19" s="22" t="n"/>
      <c r="K19" s="21" t="n"/>
      <c r="L19" s="23" t="n"/>
      <c r="M19" s="15">
        <f>IF(OR(F19="",I19="",J19="",L19=""),"",IFERROR(I19*J19*L19,""))</f>
        <v/>
      </c>
      <c r="N19" s="21" t="n"/>
      <c r="O19" s="21" t="n"/>
      <c r="P19" s="21" t="n"/>
    </row>
    <row r="20" ht="32" customHeight="1">
      <c r="A20" s="20" t="n"/>
      <c r="B20" s="21" t="n"/>
      <c r="C20" s="21" t="n"/>
      <c r="D20" s="21" t="n"/>
      <c r="E20" s="21" t="n"/>
      <c r="F20" s="21" t="n"/>
      <c r="G20" s="21" t="n"/>
      <c r="H20" s="21" t="n"/>
      <c r="I20" s="12">
        <f>IF(H20="","",IFERROR(VLOOKUP(H20,Assumptions!$A$5:$B$20,2,FALSE),""))</f>
        <v/>
      </c>
      <c r="J20" s="22" t="n"/>
      <c r="K20" s="21" t="n"/>
      <c r="L20" s="23" t="n"/>
      <c r="M20" s="14">
        <f>IF(OR(F20="",I20="",J20="",L20=""),"",IFERROR(I20*J20*L20,""))</f>
        <v/>
      </c>
      <c r="N20" s="21" t="n"/>
      <c r="O20" s="21" t="n"/>
      <c r="P20" s="21" t="n"/>
    </row>
    <row r="21" ht="32" customHeight="1">
      <c r="A21" s="20" t="n"/>
      <c r="B21" s="21" t="n"/>
      <c r="C21" s="21" t="n"/>
      <c r="D21" s="21" t="n"/>
      <c r="E21" s="21" t="n"/>
      <c r="F21" s="21" t="n"/>
      <c r="G21" s="21" t="n"/>
      <c r="H21" s="21" t="n"/>
      <c r="I21" s="11">
        <f>IF(H21="","",IFERROR(VLOOKUP(H21,Assumptions!$A$5:$B$20,2,FALSE),""))</f>
        <v/>
      </c>
      <c r="J21" s="22" t="n"/>
      <c r="K21" s="21" t="n"/>
      <c r="L21" s="23" t="n"/>
      <c r="M21" s="15">
        <f>IF(OR(F21="",I21="",J21="",L21=""),"",IFERROR(I21*J21*L21,""))</f>
        <v/>
      </c>
      <c r="N21" s="21" t="n"/>
      <c r="O21" s="21" t="n"/>
      <c r="P21" s="21" t="n"/>
    </row>
    <row r="22" ht="32" customHeight="1">
      <c r="A22" s="20" t="n"/>
      <c r="B22" s="21" t="n"/>
      <c r="C22" s="21" t="n"/>
      <c r="D22" s="21" t="n"/>
      <c r="E22" s="21" t="n"/>
      <c r="F22" s="21" t="n"/>
      <c r="G22" s="21" t="n"/>
      <c r="H22" s="21" t="n"/>
      <c r="I22" s="12">
        <f>IF(H22="","",IFERROR(VLOOKUP(H22,Assumptions!$A$5:$B$20,2,FALSE),""))</f>
        <v/>
      </c>
      <c r="J22" s="22" t="n"/>
      <c r="K22" s="21" t="n"/>
      <c r="L22" s="23" t="n"/>
      <c r="M22" s="14">
        <f>IF(OR(F22="",I22="",J22="",L22=""),"",IFERROR(I22*J22*L22,""))</f>
        <v/>
      </c>
      <c r="N22" s="21" t="n"/>
      <c r="O22" s="21" t="n"/>
      <c r="P22" s="21" t="n"/>
    </row>
    <row r="23" ht="32" customHeight="1">
      <c r="A23" s="20" t="n"/>
      <c r="B23" s="21" t="n"/>
      <c r="C23" s="21" t="n"/>
      <c r="D23" s="21" t="n"/>
      <c r="E23" s="21" t="n"/>
      <c r="F23" s="21" t="n"/>
      <c r="G23" s="21" t="n"/>
      <c r="H23" s="21" t="n"/>
      <c r="I23" s="11">
        <f>IF(H23="","",IFERROR(VLOOKUP(H23,Assumptions!$A$5:$B$20,2,FALSE),""))</f>
        <v/>
      </c>
      <c r="J23" s="22" t="n"/>
      <c r="K23" s="21" t="n"/>
      <c r="L23" s="23" t="n"/>
      <c r="M23" s="15">
        <f>IF(OR(F23="",I23="",J23="",L23=""),"",IFERROR(I23*J23*L23,""))</f>
        <v/>
      </c>
      <c r="N23" s="21" t="n"/>
      <c r="O23" s="21" t="n"/>
      <c r="P23" s="21" t="n"/>
    </row>
    <row r="24" ht="32" customHeight="1">
      <c r="A24" s="20" t="n"/>
      <c r="B24" s="21" t="n"/>
      <c r="C24" s="21" t="n"/>
      <c r="D24" s="21" t="n"/>
      <c r="E24" s="21" t="n"/>
      <c r="F24" s="21" t="n"/>
      <c r="G24" s="21" t="n"/>
      <c r="H24" s="21" t="n"/>
      <c r="I24" s="12">
        <f>IF(H24="","",IFERROR(VLOOKUP(H24,Assumptions!$A$5:$B$20,2,FALSE),""))</f>
        <v/>
      </c>
      <c r="J24" s="22" t="n"/>
      <c r="K24" s="21" t="n"/>
      <c r="L24" s="23" t="n"/>
      <c r="M24" s="14">
        <f>IF(OR(F24="",I24="",J24="",L24=""),"",IFERROR(I24*J24*L24,""))</f>
        <v/>
      </c>
      <c r="N24" s="21" t="n"/>
      <c r="O24" s="21" t="n"/>
      <c r="P24" s="21" t="n"/>
    </row>
    <row r="25" ht="32" customHeight="1">
      <c r="A25" s="20" t="n"/>
      <c r="B25" s="21" t="n"/>
      <c r="C25" s="21" t="n"/>
      <c r="D25" s="21" t="n"/>
      <c r="E25" s="21" t="n"/>
      <c r="F25" s="21" t="n"/>
      <c r="G25" s="21" t="n"/>
      <c r="H25" s="21" t="n"/>
      <c r="I25" s="11">
        <f>IF(H25="","",IFERROR(VLOOKUP(H25,Assumptions!$A$5:$B$20,2,FALSE),""))</f>
        <v/>
      </c>
      <c r="J25" s="22" t="n"/>
      <c r="K25" s="21" t="n"/>
      <c r="L25" s="23" t="n"/>
      <c r="M25" s="15">
        <f>IF(OR(F25="",I25="",J25="",L25=""),"",IFERROR(I25*J25*L25,""))</f>
        <v/>
      </c>
      <c r="N25" s="21" t="n"/>
      <c r="O25" s="21" t="n"/>
      <c r="P25" s="21" t="n"/>
    </row>
    <row r="26" ht="32" customHeight="1">
      <c r="A26" s="20" t="n"/>
      <c r="B26" s="21" t="n"/>
      <c r="C26" s="21" t="n"/>
      <c r="D26" s="21" t="n"/>
      <c r="E26" s="21" t="n"/>
      <c r="F26" s="21" t="n"/>
      <c r="G26" s="21" t="n"/>
      <c r="H26" s="21" t="n"/>
      <c r="I26" s="12">
        <f>IF(H26="","",IFERROR(VLOOKUP(H26,Assumptions!$A$5:$B$20,2,FALSE),""))</f>
        <v/>
      </c>
      <c r="J26" s="22" t="n"/>
      <c r="K26" s="21" t="n"/>
      <c r="L26" s="23" t="n"/>
      <c r="M26" s="14">
        <f>IF(OR(F26="",I26="",J26="",L26=""),"",IFERROR(I26*J26*L26,""))</f>
        <v/>
      </c>
      <c r="N26" s="21" t="n"/>
      <c r="O26" s="21" t="n"/>
      <c r="P26" s="21" t="n"/>
    </row>
    <row r="27" ht="32" customHeight="1">
      <c r="A27" s="20" t="n"/>
      <c r="B27" s="21" t="n"/>
      <c r="C27" s="21" t="n"/>
      <c r="D27" s="21" t="n"/>
      <c r="E27" s="21" t="n"/>
      <c r="F27" s="21" t="n"/>
      <c r="G27" s="21" t="n"/>
      <c r="H27" s="21" t="n"/>
      <c r="I27" s="11">
        <f>IF(H27="","",IFERROR(VLOOKUP(H27,Assumptions!$A$5:$B$20,2,FALSE),""))</f>
        <v/>
      </c>
      <c r="J27" s="22" t="n"/>
      <c r="K27" s="21" t="n"/>
      <c r="L27" s="23" t="n"/>
      <c r="M27" s="15">
        <f>IF(OR(F27="",I27="",J27="",L27=""),"",IFERROR(I27*J27*L27,""))</f>
        <v/>
      </c>
      <c r="N27" s="21" t="n"/>
      <c r="O27" s="21" t="n"/>
      <c r="P27" s="21" t="n"/>
    </row>
    <row r="28" ht="32" customHeight="1">
      <c r="A28" s="20" t="n"/>
      <c r="B28" s="21" t="n"/>
      <c r="C28" s="21" t="n"/>
      <c r="D28" s="21" t="n"/>
      <c r="E28" s="21" t="n"/>
      <c r="F28" s="21" t="n"/>
      <c r="G28" s="21" t="n"/>
      <c r="H28" s="21" t="n"/>
      <c r="I28" s="12">
        <f>IF(H28="","",IFERROR(VLOOKUP(H28,Assumptions!$A$5:$B$20,2,FALSE),""))</f>
        <v/>
      </c>
      <c r="J28" s="22" t="n"/>
      <c r="K28" s="21" t="n"/>
      <c r="L28" s="23" t="n"/>
      <c r="M28" s="14">
        <f>IF(OR(F28="",I28="",J28="",L28=""),"",IFERROR(I28*J28*L28,""))</f>
        <v/>
      </c>
      <c r="N28" s="21" t="n"/>
      <c r="O28" s="21" t="n"/>
      <c r="P28" s="21" t="n"/>
    </row>
    <row r="29" ht="32" customHeight="1">
      <c r="A29" s="20" t="n"/>
      <c r="B29" s="21" t="n"/>
      <c r="C29" s="21" t="n"/>
      <c r="D29" s="21" t="n"/>
      <c r="E29" s="21" t="n"/>
      <c r="F29" s="21" t="n"/>
      <c r="G29" s="21" t="n"/>
      <c r="H29" s="21" t="n"/>
      <c r="I29" s="11">
        <f>IF(H29="","",IFERROR(VLOOKUP(H29,Assumptions!$A$5:$B$20,2,FALSE),""))</f>
        <v/>
      </c>
      <c r="J29" s="22" t="n"/>
      <c r="K29" s="21" t="n"/>
      <c r="L29" s="23" t="n"/>
      <c r="M29" s="15">
        <f>IF(OR(F29="",I29="",J29="",L29=""),"",IFERROR(I29*J29*L29,""))</f>
        <v/>
      </c>
      <c r="N29" s="21" t="n"/>
      <c r="O29" s="21" t="n"/>
      <c r="P29" s="21" t="n"/>
    </row>
    <row r="30" ht="32" customHeight="1">
      <c r="A30" s="20" t="n"/>
      <c r="B30" s="21" t="n"/>
      <c r="C30" s="21" t="n"/>
      <c r="D30" s="21" t="n"/>
      <c r="E30" s="21" t="n"/>
      <c r="F30" s="21" t="n"/>
      <c r="G30" s="21" t="n"/>
      <c r="H30" s="21" t="n"/>
      <c r="I30" s="12">
        <f>IF(H30="","",IFERROR(VLOOKUP(H30,Assumptions!$A$5:$B$20,2,FALSE),""))</f>
        <v/>
      </c>
      <c r="J30" s="22" t="n"/>
      <c r="K30" s="21" t="n"/>
      <c r="L30" s="23" t="n"/>
      <c r="M30" s="14">
        <f>IF(OR(F30="",I30="",J30="",L30=""),"",IFERROR(I30*J30*L30,""))</f>
        <v/>
      </c>
      <c r="N30" s="21" t="n"/>
      <c r="O30" s="21" t="n"/>
      <c r="P30" s="21" t="n"/>
    </row>
    <row r="31" ht="32" customHeight="1">
      <c r="A31" s="20" t="n"/>
      <c r="B31" s="21" t="n"/>
      <c r="C31" s="21" t="n"/>
      <c r="D31" s="21" t="n"/>
      <c r="E31" s="21" t="n"/>
      <c r="F31" s="21" t="n"/>
      <c r="G31" s="21" t="n"/>
      <c r="H31" s="21" t="n"/>
      <c r="I31" s="11">
        <f>IF(H31="","",IFERROR(VLOOKUP(H31,Assumptions!$A$5:$B$20,2,FALSE),""))</f>
        <v/>
      </c>
      <c r="J31" s="22" t="n"/>
      <c r="K31" s="21" t="n"/>
      <c r="L31" s="23" t="n"/>
      <c r="M31" s="15">
        <f>IF(OR(F31="",I31="",J31="",L31=""),"",IFERROR(I31*J31*L31,""))</f>
        <v/>
      </c>
      <c r="N31" s="21" t="n"/>
      <c r="O31" s="21" t="n"/>
      <c r="P31" s="21" t="n"/>
    </row>
    <row r="32" ht="32" customHeight="1">
      <c r="A32" s="20" t="n"/>
      <c r="B32" s="21" t="n"/>
      <c r="C32" s="21" t="n"/>
      <c r="D32" s="21" t="n"/>
      <c r="E32" s="21" t="n"/>
      <c r="F32" s="21" t="n"/>
      <c r="G32" s="21" t="n"/>
      <c r="H32" s="21" t="n"/>
      <c r="I32" s="12">
        <f>IF(H32="","",IFERROR(VLOOKUP(H32,Assumptions!$A$5:$B$20,2,FALSE),""))</f>
        <v/>
      </c>
      <c r="J32" s="22" t="n"/>
      <c r="K32" s="21" t="n"/>
      <c r="L32" s="23" t="n"/>
      <c r="M32" s="14">
        <f>IF(OR(F32="",I32="",J32="",L32=""),"",IFERROR(I32*J32*L32,""))</f>
        <v/>
      </c>
      <c r="N32" s="21" t="n"/>
      <c r="O32" s="21" t="n"/>
      <c r="P32" s="21" t="n"/>
    </row>
    <row r="33" ht="32" customHeight="1">
      <c r="A33" s="20" t="n"/>
      <c r="B33" s="21" t="n"/>
      <c r="C33" s="21" t="n"/>
      <c r="D33" s="21" t="n"/>
      <c r="E33" s="21" t="n"/>
      <c r="F33" s="21" t="n"/>
      <c r="G33" s="21" t="n"/>
      <c r="H33" s="21" t="n"/>
      <c r="I33" s="11">
        <f>IF(H33="","",IFERROR(VLOOKUP(H33,Assumptions!$A$5:$B$20,2,FALSE),""))</f>
        <v/>
      </c>
      <c r="J33" s="22" t="n"/>
      <c r="K33" s="21" t="n"/>
      <c r="L33" s="23" t="n"/>
      <c r="M33" s="15">
        <f>IF(OR(F33="",I33="",J33="",L33=""),"",IFERROR(I33*J33*L33,""))</f>
        <v/>
      </c>
      <c r="N33" s="21" t="n"/>
      <c r="O33" s="21" t="n"/>
      <c r="P33" s="21" t="n"/>
    </row>
    <row r="34" ht="32" customHeight="1">
      <c r="A34" s="20" t="n"/>
      <c r="B34" s="21" t="n"/>
      <c r="C34" s="21" t="n"/>
      <c r="D34" s="21" t="n"/>
      <c r="E34" s="21" t="n"/>
      <c r="F34" s="21" t="n"/>
      <c r="G34" s="21" t="n"/>
      <c r="H34" s="21" t="n"/>
      <c r="I34" s="12">
        <f>IF(H34="","",IFERROR(VLOOKUP(H34,Assumptions!$A$5:$B$20,2,FALSE),""))</f>
        <v/>
      </c>
      <c r="J34" s="22" t="n"/>
      <c r="K34" s="21" t="n"/>
      <c r="L34" s="23" t="n"/>
      <c r="M34" s="14">
        <f>IF(OR(F34="",I34="",J34="",L34=""),"",IFERROR(I34*J34*L34,""))</f>
        <v/>
      </c>
      <c r="N34" s="21" t="n"/>
      <c r="O34" s="21" t="n"/>
      <c r="P34" s="21" t="n"/>
    </row>
    <row r="35" ht="32" customHeight="1">
      <c r="A35" s="20" t="n"/>
      <c r="B35" s="21" t="n"/>
      <c r="C35" s="21" t="n"/>
      <c r="D35" s="21" t="n"/>
      <c r="E35" s="21" t="n"/>
      <c r="F35" s="21" t="n"/>
      <c r="G35" s="21" t="n"/>
      <c r="H35" s="21" t="n"/>
      <c r="I35" s="11">
        <f>IF(H35="","",IFERROR(VLOOKUP(H35,Assumptions!$A$5:$B$20,2,FALSE),""))</f>
        <v/>
      </c>
      <c r="J35" s="22" t="n"/>
      <c r="K35" s="21" t="n"/>
      <c r="L35" s="23" t="n"/>
      <c r="M35" s="15">
        <f>IF(OR(F35="",I35="",J35="",L35=""),"",IFERROR(I35*J35*L35,""))</f>
        <v/>
      </c>
      <c r="N35" s="21" t="n"/>
      <c r="O35" s="21" t="n"/>
      <c r="P35" s="21" t="n"/>
    </row>
    <row r="36" ht="32" customHeight="1">
      <c r="A36" s="20" t="n"/>
      <c r="B36" s="21" t="n"/>
      <c r="C36" s="21" t="n"/>
      <c r="D36" s="21" t="n"/>
      <c r="E36" s="21" t="n"/>
      <c r="F36" s="21" t="n"/>
      <c r="G36" s="21" t="n"/>
      <c r="H36" s="21" t="n"/>
      <c r="I36" s="12">
        <f>IF(H36="","",IFERROR(VLOOKUP(H36,Assumptions!$A$5:$B$20,2,FALSE),""))</f>
        <v/>
      </c>
      <c r="J36" s="22" t="n"/>
      <c r="K36" s="21" t="n"/>
      <c r="L36" s="23" t="n"/>
      <c r="M36" s="14">
        <f>IF(OR(F36="",I36="",J36="",L36=""),"",IFERROR(I36*J36*L36,""))</f>
        <v/>
      </c>
      <c r="N36" s="21" t="n"/>
      <c r="O36" s="21" t="n"/>
      <c r="P36" s="21" t="n"/>
    </row>
    <row r="37" ht="32" customHeight="1">
      <c r="A37" s="20" t="n"/>
      <c r="B37" s="21" t="n"/>
      <c r="C37" s="21" t="n"/>
      <c r="D37" s="21" t="n"/>
      <c r="E37" s="21" t="n"/>
      <c r="F37" s="21" t="n"/>
      <c r="G37" s="21" t="n"/>
      <c r="H37" s="21" t="n"/>
      <c r="I37" s="11">
        <f>IF(H37="","",IFERROR(VLOOKUP(H37,Assumptions!$A$5:$B$20,2,FALSE),""))</f>
        <v/>
      </c>
      <c r="J37" s="22" t="n"/>
      <c r="K37" s="21" t="n"/>
      <c r="L37" s="23" t="n"/>
      <c r="M37" s="15">
        <f>IF(OR(F37="",I37="",J37="",L37=""),"",IFERROR(I37*J37*L37,""))</f>
        <v/>
      </c>
      <c r="N37" s="21" t="n"/>
      <c r="O37" s="21" t="n"/>
      <c r="P37" s="21" t="n"/>
    </row>
    <row r="38" ht="32" customHeight="1">
      <c r="A38" s="20" t="n"/>
      <c r="B38" s="21" t="n"/>
      <c r="C38" s="21" t="n"/>
      <c r="D38" s="21" t="n"/>
      <c r="E38" s="21" t="n"/>
      <c r="F38" s="21" t="n"/>
      <c r="G38" s="21" t="n"/>
      <c r="H38" s="21" t="n"/>
      <c r="I38" s="12">
        <f>IF(H38="","",IFERROR(VLOOKUP(H38,Assumptions!$A$5:$B$20,2,FALSE),""))</f>
        <v/>
      </c>
      <c r="J38" s="22" t="n"/>
      <c r="K38" s="21" t="n"/>
      <c r="L38" s="23" t="n"/>
      <c r="M38" s="14">
        <f>IF(OR(F38="",I38="",J38="",L38=""),"",IFERROR(I38*J38*L38,""))</f>
        <v/>
      </c>
      <c r="N38" s="21" t="n"/>
      <c r="O38" s="21" t="n"/>
      <c r="P38" s="21" t="n"/>
    </row>
    <row r="39" ht="32" customHeight="1">
      <c r="A39" s="20" t="n"/>
      <c r="B39" s="21" t="n"/>
      <c r="C39" s="21" t="n"/>
      <c r="D39" s="21" t="n"/>
      <c r="E39" s="21" t="n"/>
      <c r="F39" s="21" t="n"/>
      <c r="G39" s="21" t="n"/>
      <c r="H39" s="21" t="n"/>
      <c r="I39" s="11">
        <f>IF(H39="","",IFERROR(VLOOKUP(H39,Assumptions!$A$5:$B$20,2,FALSE),""))</f>
        <v/>
      </c>
      <c r="J39" s="22" t="n"/>
      <c r="K39" s="21" t="n"/>
      <c r="L39" s="23" t="n"/>
      <c r="M39" s="15">
        <f>IF(OR(F39="",I39="",J39="",L39=""),"",IFERROR(I39*J39*L39,""))</f>
        <v/>
      </c>
      <c r="N39" s="21" t="n"/>
      <c r="O39" s="21" t="n"/>
      <c r="P39" s="21" t="n"/>
    </row>
    <row r="40" ht="32" customHeight="1">
      <c r="A40" s="20" t="n"/>
      <c r="B40" s="21" t="n"/>
      <c r="C40" s="21" t="n"/>
      <c r="D40" s="21" t="n"/>
      <c r="E40" s="21" t="n"/>
      <c r="F40" s="21" t="n"/>
      <c r="G40" s="21" t="n"/>
      <c r="H40" s="21" t="n"/>
      <c r="I40" s="12">
        <f>IF(H40="","",IFERROR(VLOOKUP(H40,Assumptions!$A$5:$B$20,2,FALSE),""))</f>
        <v/>
      </c>
      <c r="J40" s="22" t="n"/>
      <c r="K40" s="21" t="n"/>
      <c r="L40" s="23" t="n"/>
      <c r="M40" s="14">
        <f>IF(OR(F40="",I40="",J40="",L40=""),"",IFERROR(I40*J40*L40,""))</f>
        <v/>
      </c>
      <c r="N40" s="21" t="n"/>
      <c r="O40" s="21" t="n"/>
      <c r="P40" s="21" t="n"/>
    </row>
    <row r="41" ht="32" customHeight="1">
      <c r="A41" s="20" t="n"/>
      <c r="B41" s="21" t="n"/>
      <c r="C41" s="21" t="n"/>
      <c r="D41" s="21" t="n"/>
      <c r="E41" s="21" t="n"/>
      <c r="F41" s="21" t="n"/>
      <c r="G41" s="21" t="n"/>
      <c r="H41" s="21" t="n"/>
      <c r="I41" s="11">
        <f>IF(H41="","",IFERROR(VLOOKUP(H41,Assumptions!$A$5:$B$20,2,FALSE),""))</f>
        <v/>
      </c>
      <c r="J41" s="22" t="n"/>
      <c r="K41" s="21" t="n"/>
      <c r="L41" s="23" t="n"/>
      <c r="M41" s="15">
        <f>IF(OR(F41="",I41="",J41="",L41=""),"",IFERROR(I41*J41*L41,""))</f>
        <v/>
      </c>
      <c r="N41" s="21" t="n"/>
      <c r="O41" s="21" t="n"/>
      <c r="P41" s="21" t="n"/>
    </row>
    <row r="42" ht="32" customHeight="1">
      <c r="A42" s="20" t="n"/>
      <c r="B42" s="21" t="n"/>
      <c r="C42" s="21" t="n"/>
      <c r="D42" s="21" t="n"/>
      <c r="E42" s="21" t="n"/>
      <c r="F42" s="21" t="n"/>
      <c r="G42" s="21" t="n"/>
      <c r="H42" s="21" t="n"/>
      <c r="I42" s="12">
        <f>IF(H42="","",IFERROR(VLOOKUP(H42,Assumptions!$A$5:$B$20,2,FALSE),""))</f>
        <v/>
      </c>
      <c r="J42" s="22" t="n"/>
      <c r="K42" s="21" t="n"/>
      <c r="L42" s="23" t="n"/>
      <c r="M42" s="14">
        <f>IF(OR(F42="",I42="",J42="",L42=""),"",IFERROR(I42*J42*L42,""))</f>
        <v/>
      </c>
      <c r="N42" s="21" t="n"/>
      <c r="O42" s="21" t="n"/>
      <c r="P42" s="21" t="n"/>
    </row>
    <row r="43" ht="32" customHeight="1">
      <c r="A43" s="20" t="n"/>
      <c r="B43" s="21" t="n"/>
      <c r="C43" s="21" t="n"/>
      <c r="D43" s="21" t="n"/>
      <c r="E43" s="21" t="n"/>
      <c r="F43" s="21" t="n"/>
      <c r="G43" s="21" t="n"/>
      <c r="H43" s="21" t="n"/>
      <c r="I43" s="11">
        <f>IF(H43="","",IFERROR(VLOOKUP(H43,Assumptions!$A$5:$B$20,2,FALSE),""))</f>
        <v/>
      </c>
      <c r="J43" s="22" t="n"/>
      <c r="K43" s="21" t="n"/>
      <c r="L43" s="23" t="n"/>
      <c r="M43" s="15">
        <f>IF(OR(F43="",I43="",J43="",L43=""),"",IFERROR(I43*J43*L43,""))</f>
        <v/>
      </c>
      <c r="N43" s="21" t="n"/>
      <c r="O43" s="21" t="n"/>
      <c r="P43" s="21" t="n"/>
    </row>
    <row r="44" ht="32" customHeight="1">
      <c r="A44" s="20" t="n"/>
      <c r="B44" s="21" t="n"/>
      <c r="C44" s="21" t="n"/>
      <c r="D44" s="21" t="n"/>
      <c r="E44" s="21" t="n"/>
      <c r="F44" s="21" t="n"/>
      <c r="G44" s="21" t="n"/>
      <c r="H44" s="21" t="n"/>
      <c r="I44" s="12">
        <f>IF(H44="","",IFERROR(VLOOKUP(H44,Assumptions!$A$5:$B$20,2,FALSE),""))</f>
        <v/>
      </c>
      <c r="J44" s="22" t="n"/>
      <c r="K44" s="21" t="n"/>
      <c r="L44" s="23" t="n"/>
      <c r="M44" s="14">
        <f>IF(OR(F44="",I44="",J44="",L44=""),"",IFERROR(I44*J44*L44,""))</f>
        <v/>
      </c>
      <c r="N44" s="21" t="n"/>
      <c r="O44" s="21" t="n"/>
      <c r="P44" s="21" t="n"/>
    </row>
    <row r="45" ht="32" customHeight="1">
      <c r="A45" s="20" t="n"/>
      <c r="B45" s="21" t="n"/>
      <c r="C45" s="21" t="n"/>
      <c r="D45" s="21" t="n"/>
      <c r="E45" s="21" t="n"/>
      <c r="F45" s="21" t="n"/>
      <c r="G45" s="21" t="n"/>
      <c r="H45" s="21" t="n"/>
      <c r="I45" s="11">
        <f>IF(H45="","",IFERROR(VLOOKUP(H45,Assumptions!$A$5:$B$20,2,FALSE),""))</f>
        <v/>
      </c>
      <c r="J45" s="22" t="n"/>
      <c r="K45" s="21" t="n"/>
      <c r="L45" s="23" t="n"/>
      <c r="M45" s="15">
        <f>IF(OR(F45="",I45="",J45="",L45=""),"",IFERROR(I45*J45*L45,""))</f>
        <v/>
      </c>
      <c r="N45" s="21" t="n"/>
      <c r="O45" s="21" t="n"/>
      <c r="P45" s="21" t="n"/>
    </row>
    <row r="46" ht="32" customHeight="1">
      <c r="A46" s="20" t="n"/>
      <c r="B46" s="21" t="n"/>
      <c r="C46" s="21" t="n"/>
      <c r="D46" s="21" t="n"/>
      <c r="E46" s="21" t="n"/>
      <c r="F46" s="21" t="n"/>
      <c r="G46" s="21" t="n"/>
      <c r="H46" s="21" t="n"/>
      <c r="I46" s="12">
        <f>IF(H46="","",IFERROR(VLOOKUP(H46,Assumptions!$A$5:$B$20,2,FALSE),""))</f>
        <v/>
      </c>
      <c r="J46" s="22" t="n"/>
      <c r="K46" s="21" t="n"/>
      <c r="L46" s="23" t="n"/>
      <c r="M46" s="14">
        <f>IF(OR(F46="",I46="",J46="",L46=""),"",IFERROR(I46*J46*L46,""))</f>
        <v/>
      </c>
      <c r="N46" s="21" t="n"/>
      <c r="O46" s="21" t="n"/>
      <c r="P46" s="21" t="n"/>
    </row>
    <row r="47" ht="32" customHeight="1">
      <c r="A47" s="20" t="n"/>
      <c r="B47" s="21" t="n"/>
      <c r="C47" s="21" t="n"/>
      <c r="D47" s="21" t="n"/>
      <c r="E47" s="21" t="n"/>
      <c r="F47" s="21" t="n"/>
      <c r="G47" s="21" t="n"/>
      <c r="H47" s="21" t="n"/>
      <c r="I47" s="11">
        <f>IF(H47="","",IFERROR(VLOOKUP(H47,Assumptions!$A$5:$B$20,2,FALSE),""))</f>
        <v/>
      </c>
      <c r="J47" s="22" t="n"/>
      <c r="K47" s="21" t="n"/>
      <c r="L47" s="23" t="n"/>
      <c r="M47" s="15">
        <f>IF(OR(F47="",I47="",J47="",L47=""),"",IFERROR(I47*J47*L47,""))</f>
        <v/>
      </c>
      <c r="N47" s="21" t="n"/>
      <c r="O47" s="21" t="n"/>
      <c r="P47" s="21" t="n"/>
    </row>
    <row r="48" ht="32" customHeight="1">
      <c r="A48" s="20" t="n"/>
      <c r="B48" s="21" t="n"/>
      <c r="C48" s="21" t="n"/>
      <c r="D48" s="21" t="n"/>
      <c r="E48" s="21" t="n"/>
      <c r="F48" s="21" t="n"/>
      <c r="G48" s="21" t="n"/>
      <c r="H48" s="21" t="n"/>
      <c r="I48" s="12">
        <f>IF(H48="","",IFERROR(VLOOKUP(H48,Assumptions!$A$5:$B$20,2,FALSE),""))</f>
        <v/>
      </c>
      <c r="J48" s="22" t="n"/>
      <c r="K48" s="21" t="n"/>
      <c r="L48" s="23" t="n"/>
      <c r="M48" s="14">
        <f>IF(OR(F48="",I48="",J48="",L48=""),"",IFERROR(I48*J48*L48,""))</f>
        <v/>
      </c>
      <c r="N48" s="21" t="n"/>
      <c r="O48" s="21" t="n"/>
      <c r="P48" s="21" t="n"/>
    </row>
    <row r="49" ht="32" customHeight="1">
      <c r="A49" s="20" t="n"/>
      <c r="B49" s="21" t="n"/>
      <c r="C49" s="21" t="n"/>
      <c r="D49" s="21" t="n"/>
      <c r="E49" s="21" t="n"/>
      <c r="F49" s="21" t="n"/>
      <c r="G49" s="21" t="n"/>
      <c r="H49" s="21" t="n"/>
      <c r="I49" s="11">
        <f>IF(H49="","",IFERROR(VLOOKUP(H49,Assumptions!$A$5:$B$20,2,FALSE),""))</f>
        <v/>
      </c>
      <c r="J49" s="22" t="n"/>
      <c r="K49" s="21" t="n"/>
      <c r="L49" s="23" t="n"/>
      <c r="M49" s="15">
        <f>IF(OR(F49="",I49="",J49="",L49=""),"",IFERROR(I49*J49*L49,""))</f>
        <v/>
      </c>
      <c r="N49" s="21" t="n"/>
      <c r="O49" s="21" t="n"/>
      <c r="P49" s="21" t="n"/>
    </row>
    <row r="50" ht="32" customHeight="1">
      <c r="A50" s="20" t="n"/>
      <c r="B50" s="21" t="n"/>
      <c r="C50" s="21" t="n"/>
      <c r="D50" s="21" t="n"/>
      <c r="E50" s="21" t="n"/>
      <c r="F50" s="21" t="n"/>
      <c r="G50" s="21" t="n"/>
      <c r="H50" s="21" t="n"/>
      <c r="I50" s="12">
        <f>IF(H50="","",IFERROR(VLOOKUP(H50,Assumptions!$A$5:$B$20,2,FALSE),""))</f>
        <v/>
      </c>
      <c r="J50" s="22" t="n"/>
      <c r="K50" s="21" t="n"/>
      <c r="L50" s="23" t="n"/>
      <c r="M50" s="14">
        <f>IF(OR(F50="",I50="",J50="",L50=""),"",IFERROR(I50*J50*L50,""))</f>
        <v/>
      </c>
      <c r="N50" s="21" t="n"/>
      <c r="O50" s="21" t="n"/>
      <c r="P50" s="21" t="n"/>
    </row>
    <row r="51" ht="32" customHeight="1">
      <c r="A51" s="20" t="n"/>
      <c r="B51" s="21" t="n"/>
      <c r="C51" s="21" t="n"/>
      <c r="D51" s="21" t="n"/>
      <c r="E51" s="21" t="n"/>
      <c r="F51" s="21" t="n"/>
      <c r="G51" s="21" t="n"/>
      <c r="H51" s="21" t="n"/>
      <c r="I51" s="11">
        <f>IF(H51="","",IFERROR(VLOOKUP(H51,Assumptions!$A$5:$B$20,2,FALSE),""))</f>
        <v/>
      </c>
      <c r="J51" s="22" t="n"/>
      <c r="K51" s="21" t="n"/>
      <c r="L51" s="23" t="n"/>
      <c r="M51" s="15">
        <f>IF(OR(F51="",I51="",J51="",L51=""),"",IFERROR(I51*J51*L51,""))</f>
        <v/>
      </c>
      <c r="N51" s="21" t="n"/>
      <c r="O51" s="21" t="n"/>
      <c r="P51" s="21" t="n"/>
    </row>
    <row r="52" ht="32" customHeight="1">
      <c r="A52" s="20" t="n"/>
      <c r="B52" s="21" t="n"/>
      <c r="C52" s="21" t="n"/>
      <c r="D52" s="21" t="n"/>
      <c r="E52" s="21" t="n"/>
      <c r="F52" s="21" t="n"/>
      <c r="G52" s="21" t="n"/>
      <c r="H52" s="21" t="n"/>
      <c r="I52" s="12">
        <f>IF(H52="","",IFERROR(VLOOKUP(H52,Assumptions!$A$5:$B$20,2,FALSE),""))</f>
        <v/>
      </c>
      <c r="J52" s="22" t="n"/>
      <c r="K52" s="21" t="n"/>
      <c r="L52" s="23" t="n"/>
      <c r="M52" s="14">
        <f>IF(OR(F52="",I52="",J52="",L52=""),"",IFERROR(I52*J52*L52,""))</f>
        <v/>
      </c>
      <c r="N52" s="21" t="n"/>
      <c r="O52" s="21" t="n"/>
      <c r="P52" s="21" t="n"/>
    </row>
    <row r="53" ht="32" customHeight="1">
      <c r="A53" s="20" t="n"/>
      <c r="B53" s="21" t="n"/>
      <c r="C53" s="21" t="n"/>
      <c r="D53" s="21" t="n"/>
      <c r="E53" s="21" t="n"/>
      <c r="F53" s="21" t="n"/>
      <c r="G53" s="21" t="n"/>
      <c r="H53" s="21" t="n"/>
      <c r="I53" s="11">
        <f>IF(H53="","",IFERROR(VLOOKUP(H53,Assumptions!$A$5:$B$20,2,FALSE),""))</f>
        <v/>
      </c>
      <c r="J53" s="22" t="n"/>
      <c r="K53" s="21" t="n"/>
      <c r="L53" s="23" t="n"/>
      <c r="M53" s="15">
        <f>IF(OR(F53="",I53="",J53="",L53=""),"",IFERROR(I53*J53*L53,""))</f>
        <v/>
      </c>
      <c r="N53" s="21" t="n"/>
      <c r="O53" s="21" t="n"/>
      <c r="P53" s="21" t="n"/>
    </row>
    <row r="54" ht="32" customHeight="1">
      <c r="A54" s="20" t="n"/>
      <c r="B54" s="21" t="n"/>
      <c r="C54" s="21" t="n"/>
      <c r="D54" s="21" t="n"/>
      <c r="E54" s="21" t="n"/>
      <c r="F54" s="21" t="n"/>
      <c r="G54" s="21" t="n"/>
      <c r="H54" s="21" t="n"/>
      <c r="I54" s="12">
        <f>IF(H54="","",IFERROR(VLOOKUP(H54,Assumptions!$A$5:$B$20,2,FALSE),""))</f>
        <v/>
      </c>
      <c r="J54" s="22" t="n"/>
      <c r="K54" s="21" t="n"/>
      <c r="L54" s="23" t="n"/>
      <c r="M54" s="14">
        <f>IF(OR(F54="",I54="",J54="",L54=""),"",IFERROR(I54*J54*L54,""))</f>
        <v/>
      </c>
      <c r="N54" s="21" t="n"/>
      <c r="O54" s="21" t="n"/>
      <c r="P54" s="21" t="n"/>
    </row>
    <row r="55" ht="32" customHeight="1">
      <c r="A55" s="20" t="n"/>
      <c r="B55" s="21" t="n"/>
      <c r="C55" s="21" t="n"/>
      <c r="D55" s="21" t="n"/>
      <c r="E55" s="21" t="n"/>
      <c r="F55" s="21" t="n"/>
      <c r="G55" s="21" t="n"/>
      <c r="H55" s="21" t="n"/>
      <c r="I55" s="11">
        <f>IF(H55="","",IFERROR(VLOOKUP(H55,Assumptions!$A$5:$B$20,2,FALSE),""))</f>
        <v/>
      </c>
      <c r="J55" s="22" t="n"/>
      <c r="K55" s="21" t="n"/>
      <c r="L55" s="23" t="n"/>
      <c r="M55" s="15">
        <f>IF(OR(F55="",I55="",J55="",L55=""),"",IFERROR(I55*J55*L55,""))</f>
        <v/>
      </c>
      <c r="N55" s="21" t="n"/>
      <c r="O55" s="21" t="n"/>
      <c r="P55" s="21" t="n"/>
    </row>
    <row r="56" ht="32" customHeight="1">
      <c r="A56" s="20" t="n"/>
      <c r="B56" s="21" t="n"/>
      <c r="C56" s="21" t="n"/>
      <c r="D56" s="21" t="n"/>
      <c r="E56" s="21" t="n"/>
      <c r="F56" s="21" t="n"/>
      <c r="G56" s="21" t="n"/>
      <c r="H56" s="21" t="n"/>
      <c r="I56" s="12">
        <f>IF(H56="","",IFERROR(VLOOKUP(H56,Assumptions!$A$5:$B$20,2,FALSE),""))</f>
        <v/>
      </c>
      <c r="J56" s="22" t="n"/>
      <c r="K56" s="21" t="n"/>
      <c r="L56" s="23" t="n"/>
      <c r="M56" s="14">
        <f>IF(OR(F56="",I56="",J56="",L56=""),"",IFERROR(I56*J56*L56,""))</f>
        <v/>
      </c>
      <c r="N56" s="21" t="n"/>
      <c r="O56" s="21" t="n"/>
      <c r="P56" s="21" t="n"/>
    </row>
    <row r="57" ht="32" customHeight="1">
      <c r="A57" s="20" t="n"/>
      <c r="B57" s="21" t="n"/>
      <c r="C57" s="21" t="n"/>
      <c r="D57" s="21" t="n"/>
      <c r="E57" s="21" t="n"/>
      <c r="F57" s="21" t="n"/>
      <c r="G57" s="21" t="n"/>
      <c r="H57" s="21" t="n"/>
      <c r="I57" s="11">
        <f>IF(H57="","",IFERROR(VLOOKUP(H57,Assumptions!$A$5:$B$20,2,FALSE),""))</f>
        <v/>
      </c>
      <c r="J57" s="22" t="n"/>
      <c r="K57" s="21" t="n"/>
      <c r="L57" s="23" t="n"/>
      <c r="M57" s="15">
        <f>IF(OR(F57="",I57="",J57="",L57=""),"",IFERROR(I57*J57*L57,""))</f>
        <v/>
      </c>
      <c r="N57" s="21" t="n"/>
      <c r="O57" s="21" t="n"/>
      <c r="P57" s="21" t="n"/>
    </row>
    <row r="58" ht="32" customHeight="1">
      <c r="A58" s="20" t="n"/>
      <c r="B58" s="21" t="n"/>
      <c r="C58" s="21" t="n"/>
      <c r="D58" s="21" t="n"/>
      <c r="E58" s="21" t="n"/>
      <c r="F58" s="21" t="n"/>
      <c r="G58" s="21" t="n"/>
      <c r="H58" s="21" t="n"/>
      <c r="I58" s="12">
        <f>IF(H58="","",IFERROR(VLOOKUP(H58,Assumptions!$A$5:$B$20,2,FALSE),""))</f>
        <v/>
      </c>
      <c r="J58" s="22" t="n"/>
      <c r="K58" s="21" t="n"/>
      <c r="L58" s="23" t="n"/>
      <c r="M58" s="14">
        <f>IF(OR(F58="",I58="",J58="",L58=""),"",IFERROR(I58*J58*L58,""))</f>
        <v/>
      </c>
      <c r="N58" s="21" t="n"/>
      <c r="O58" s="21" t="n"/>
      <c r="P58" s="21" t="n"/>
    </row>
    <row r="59" ht="32" customHeight="1">
      <c r="A59" s="20" t="n"/>
      <c r="B59" s="21" t="n"/>
      <c r="C59" s="21" t="n"/>
      <c r="D59" s="21" t="n"/>
      <c r="E59" s="21" t="n"/>
      <c r="F59" s="21" t="n"/>
      <c r="G59" s="21" t="n"/>
      <c r="H59" s="21" t="n"/>
      <c r="I59" s="11">
        <f>IF(H59="","",IFERROR(VLOOKUP(H59,Assumptions!$A$5:$B$20,2,FALSE),""))</f>
        <v/>
      </c>
      <c r="J59" s="22" t="n"/>
      <c r="K59" s="21" t="n"/>
      <c r="L59" s="23" t="n"/>
      <c r="M59" s="15">
        <f>IF(OR(F59="",I59="",J59="",L59=""),"",IFERROR(I59*J59*L59,""))</f>
        <v/>
      </c>
      <c r="N59" s="21" t="n"/>
      <c r="O59" s="21" t="n"/>
      <c r="P59" s="21" t="n"/>
    </row>
    <row r="60" ht="32" customHeight="1">
      <c r="A60" s="20" t="n"/>
      <c r="B60" s="21" t="n"/>
      <c r="C60" s="21" t="n"/>
      <c r="D60" s="21" t="n"/>
      <c r="E60" s="21" t="n"/>
      <c r="F60" s="21" t="n"/>
      <c r="G60" s="21" t="n"/>
      <c r="H60" s="21" t="n"/>
      <c r="I60" s="12">
        <f>IF(H60="","",IFERROR(VLOOKUP(H60,Assumptions!$A$5:$B$20,2,FALSE),""))</f>
        <v/>
      </c>
      <c r="J60" s="22" t="n"/>
      <c r="K60" s="21" t="n"/>
      <c r="L60" s="23" t="n"/>
      <c r="M60" s="14">
        <f>IF(OR(F60="",I60="",J60="",L60=""),"",IFERROR(I60*J60*L60,""))</f>
        <v/>
      </c>
      <c r="N60" s="21" t="n"/>
      <c r="O60" s="21" t="n"/>
      <c r="P60" s="21" t="n"/>
    </row>
    <row r="61" ht="32" customHeight="1">
      <c r="A61" s="20" t="n"/>
      <c r="B61" s="21" t="n"/>
      <c r="C61" s="21" t="n"/>
      <c r="D61" s="21" t="n"/>
      <c r="E61" s="21" t="n"/>
      <c r="F61" s="21" t="n"/>
      <c r="G61" s="21" t="n"/>
      <c r="H61" s="21" t="n"/>
      <c r="I61" s="11">
        <f>IF(H61="","",IFERROR(VLOOKUP(H61,Assumptions!$A$5:$B$20,2,FALSE),""))</f>
        <v/>
      </c>
      <c r="J61" s="22" t="n"/>
      <c r="K61" s="21" t="n"/>
      <c r="L61" s="23" t="n"/>
      <c r="M61" s="15">
        <f>IF(OR(F61="",I61="",J61="",L61=""),"",IFERROR(I61*J61*L61,""))</f>
        <v/>
      </c>
      <c r="N61" s="21" t="n"/>
      <c r="O61" s="21" t="n"/>
      <c r="P61" s="21" t="n"/>
    </row>
    <row r="62" ht="32" customHeight="1">
      <c r="A62" s="20" t="n"/>
      <c r="B62" s="21" t="n"/>
      <c r="C62" s="21" t="n"/>
      <c r="D62" s="21" t="n"/>
      <c r="E62" s="21" t="n"/>
      <c r="F62" s="21" t="n"/>
      <c r="G62" s="21" t="n"/>
      <c r="H62" s="21" t="n"/>
      <c r="I62" s="12">
        <f>IF(H62="","",IFERROR(VLOOKUP(H62,Assumptions!$A$5:$B$20,2,FALSE),""))</f>
        <v/>
      </c>
      <c r="J62" s="22" t="n"/>
      <c r="K62" s="21" t="n"/>
      <c r="L62" s="23" t="n"/>
      <c r="M62" s="14">
        <f>IF(OR(F62="",I62="",J62="",L62=""),"",IFERROR(I62*J62*L62,""))</f>
        <v/>
      </c>
      <c r="N62" s="21" t="n"/>
      <c r="O62" s="21" t="n"/>
      <c r="P62" s="21" t="n"/>
    </row>
    <row r="63" ht="32" customHeight="1">
      <c r="A63" s="20" t="n"/>
      <c r="B63" s="21" t="n"/>
      <c r="C63" s="21" t="n"/>
      <c r="D63" s="21" t="n"/>
      <c r="E63" s="21" t="n"/>
      <c r="F63" s="21" t="n"/>
      <c r="G63" s="21" t="n"/>
      <c r="H63" s="21" t="n"/>
      <c r="I63" s="11">
        <f>IF(H63="","",IFERROR(VLOOKUP(H63,Assumptions!$A$5:$B$20,2,FALSE),""))</f>
        <v/>
      </c>
      <c r="J63" s="22" t="n"/>
      <c r="K63" s="21" t="n"/>
      <c r="L63" s="23" t="n"/>
      <c r="M63" s="15">
        <f>IF(OR(F63="",I63="",J63="",L63=""),"",IFERROR(I63*J63*L63,""))</f>
        <v/>
      </c>
      <c r="N63" s="21" t="n"/>
      <c r="O63" s="21" t="n"/>
      <c r="P63" s="21" t="n"/>
    </row>
    <row r="64" ht="32" customHeight="1">
      <c r="A64" s="20" t="n"/>
      <c r="B64" s="21" t="n"/>
      <c r="C64" s="21" t="n"/>
      <c r="D64" s="21" t="n"/>
      <c r="E64" s="21" t="n"/>
      <c r="F64" s="21" t="n"/>
      <c r="G64" s="21" t="n"/>
      <c r="H64" s="21" t="n"/>
      <c r="I64" s="12">
        <f>IF(H64="","",IFERROR(VLOOKUP(H64,Assumptions!$A$5:$B$20,2,FALSE),""))</f>
        <v/>
      </c>
      <c r="J64" s="22" t="n"/>
      <c r="K64" s="21" t="n"/>
      <c r="L64" s="23" t="n"/>
      <c r="M64" s="14">
        <f>IF(OR(F64="",I64="",J64="",L64=""),"",IFERROR(I64*J64*L64,""))</f>
        <v/>
      </c>
      <c r="N64" s="21" t="n"/>
      <c r="O64" s="21" t="n"/>
      <c r="P64" s="21" t="n"/>
    </row>
    <row r="65" ht="32" customHeight="1">
      <c r="A65" s="20" t="n"/>
      <c r="B65" s="21" t="n"/>
      <c r="C65" s="21" t="n"/>
      <c r="D65" s="21" t="n"/>
      <c r="E65" s="21" t="n"/>
      <c r="F65" s="21" t="n"/>
      <c r="G65" s="21" t="n"/>
      <c r="H65" s="21" t="n"/>
      <c r="I65" s="11">
        <f>IF(H65="","",IFERROR(VLOOKUP(H65,Assumptions!$A$5:$B$20,2,FALSE),""))</f>
        <v/>
      </c>
      <c r="J65" s="22" t="n"/>
      <c r="K65" s="21" t="n"/>
      <c r="L65" s="23" t="n"/>
      <c r="M65" s="15">
        <f>IF(OR(F65="",I65="",J65="",L65=""),"",IFERROR(I65*J65*L65,""))</f>
        <v/>
      </c>
      <c r="N65" s="21" t="n"/>
      <c r="O65" s="21" t="n"/>
      <c r="P65" s="21" t="n"/>
    </row>
    <row r="66" ht="32" customHeight="1">
      <c r="A66" s="20" t="n"/>
      <c r="B66" s="21" t="n"/>
      <c r="C66" s="21" t="n"/>
      <c r="D66" s="21" t="n"/>
      <c r="E66" s="21" t="n"/>
      <c r="F66" s="21" t="n"/>
      <c r="G66" s="21" t="n"/>
      <c r="H66" s="21" t="n"/>
      <c r="I66" s="12">
        <f>IF(H66="","",IFERROR(VLOOKUP(H66,Assumptions!$A$5:$B$20,2,FALSE),""))</f>
        <v/>
      </c>
      <c r="J66" s="22" t="n"/>
      <c r="K66" s="21" t="n"/>
      <c r="L66" s="23" t="n"/>
      <c r="M66" s="14">
        <f>IF(OR(F66="",I66="",J66="",L66=""),"",IFERROR(I66*J66*L66,""))</f>
        <v/>
      </c>
      <c r="N66" s="21" t="n"/>
      <c r="O66" s="21" t="n"/>
      <c r="P66" s="21" t="n"/>
    </row>
    <row r="67" ht="32" customHeight="1">
      <c r="A67" s="20" t="n"/>
      <c r="B67" s="21" t="n"/>
      <c r="C67" s="21" t="n"/>
      <c r="D67" s="21" t="n"/>
      <c r="E67" s="21" t="n"/>
      <c r="F67" s="21" t="n"/>
      <c r="G67" s="21" t="n"/>
      <c r="H67" s="21" t="n"/>
      <c r="I67" s="11">
        <f>IF(H67="","",IFERROR(VLOOKUP(H67,Assumptions!$A$5:$B$20,2,FALSE),""))</f>
        <v/>
      </c>
      <c r="J67" s="22" t="n"/>
      <c r="K67" s="21" t="n"/>
      <c r="L67" s="23" t="n"/>
      <c r="M67" s="15">
        <f>IF(OR(F67="",I67="",J67="",L67=""),"",IFERROR(I67*J67*L67,""))</f>
        <v/>
      </c>
      <c r="N67" s="21" t="n"/>
      <c r="O67" s="21" t="n"/>
      <c r="P67" s="21" t="n"/>
    </row>
    <row r="68" ht="32" customHeight="1">
      <c r="A68" s="20" t="n"/>
      <c r="B68" s="21" t="n"/>
      <c r="C68" s="21" t="n"/>
      <c r="D68" s="21" t="n"/>
      <c r="E68" s="21" t="n"/>
      <c r="F68" s="21" t="n"/>
      <c r="G68" s="21" t="n"/>
      <c r="H68" s="21" t="n"/>
      <c r="I68" s="12">
        <f>IF(H68="","",IFERROR(VLOOKUP(H68,Assumptions!$A$5:$B$20,2,FALSE),""))</f>
        <v/>
      </c>
      <c r="J68" s="22" t="n"/>
      <c r="K68" s="21" t="n"/>
      <c r="L68" s="23" t="n"/>
      <c r="M68" s="14">
        <f>IF(OR(F68="",I68="",J68="",L68=""),"",IFERROR(I68*J68*L68,""))</f>
        <v/>
      </c>
      <c r="N68" s="21" t="n"/>
      <c r="O68" s="21" t="n"/>
      <c r="P68" s="21" t="n"/>
    </row>
    <row r="69" ht="32" customHeight="1">
      <c r="A69" s="20" t="n"/>
      <c r="B69" s="21" t="n"/>
      <c r="C69" s="21" t="n"/>
      <c r="D69" s="21" t="n"/>
      <c r="E69" s="21" t="n"/>
      <c r="F69" s="21" t="n"/>
      <c r="G69" s="21" t="n"/>
      <c r="H69" s="21" t="n"/>
      <c r="I69" s="11">
        <f>IF(H69="","",IFERROR(VLOOKUP(H69,Assumptions!$A$5:$B$20,2,FALSE),""))</f>
        <v/>
      </c>
      <c r="J69" s="22" t="n"/>
      <c r="K69" s="21" t="n"/>
      <c r="L69" s="23" t="n"/>
      <c r="M69" s="15">
        <f>IF(OR(F69="",I69="",J69="",L69=""),"",IFERROR(I69*J69*L69,""))</f>
        <v/>
      </c>
      <c r="N69" s="21" t="n"/>
      <c r="O69" s="21" t="n"/>
      <c r="P69" s="21" t="n"/>
    </row>
    <row r="70" ht="32" customHeight="1">
      <c r="A70" s="20" t="n"/>
      <c r="B70" s="21" t="n"/>
      <c r="C70" s="21" t="n"/>
      <c r="D70" s="21" t="n"/>
      <c r="E70" s="21" t="n"/>
      <c r="F70" s="21" t="n"/>
      <c r="G70" s="21" t="n"/>
      <c r="H70" s="21" t="n"/>
      <c r="I70" s="12">
        <f>IF(H70="","",IFERROR(VLOOKUP(H70,Assumptions!$A$5:$B$20,2,FALSE),""))</f>
        <v/>
      </c>
      <c r="J70" s="22" t="n"/>
      <c r="K70" s="21" t="n"/>
      <c r="L70" s="23" t="n"/>
      <c r="M70" s="14">
        <f>IF(OR(F70="",I70="",J70="",L70=""),"",IFERROR(I70*J70*L70,""))</f>
        <v/>
      </c>
      <c r="N70" s="21" t="n"/>
      <c r="O70" s="21" t="n"/>
      <c r="P70" s="21" t="n"/>
    </row>
    <row r="71" ht="32" customHeight="1">
      <c r="A71" s="20" t="n"/>
      <c r="B71" s="21" t="n"/>
      <c r="C71" s="21" t="n"/>
      <c r="D71" s="21" t="n"/>
      <c r="E71" s="21" t="n"/>
      <c r="F71" s="21" t="n"/>
      <c r="G71" s="21" t="n"/>
      <c r="H71" s="21" t="n"/>
      <c r="I71" s="11">
        <f>IF(H71="","",IFERROR(VLOOKUP(H71,Assumptions!$A$5:$B$20,2,FALSE),""))</f>
        <v/>
      </c>
      <c r="J71" s="22" t="n"/>
      <c r="K71" s="21" t="n"/>
      <c r="L71" s="23" t="n"/>
      <c r="M71" s="15">
        <f>IF(OR(F71="",I71="",J71="",L71=""),"",IFERROR(I71*J71*L71,""))</f>
        <v/>
      </c>
      <c r="N71" s="21" t="n"/>
      <c r="O71" s="21" t="n"/>
      <c r="P71" s="21" t="n"/>
    </row>
    <row r="72" ht="32" customHeight="1">
      <c r="A72" s="20" t="n"/>
      <c r="B72" s="21" t="n"/>
      <c r="C72" s="21" t="n"/>
      <c r="D72" s="21" t="n"/>
      <c r="E72" s="21" t="n"/>
      <c r="F72" s="21" t="n"/>
      <c r="G72" s="21" t="n"/>
      <c r="H72" s="21" t="n"/>
      <c r="I72" s="12">
        <f>IF(H72="","",IFERROR(VLOOKUP(H72,Assumptions!$A$5:$B$20,2,FALSE),""))</f>
        <v/>
      </c>
      <c r="J72" s="22" t="n"/>
      <c r="K72" s="21" t="n"/>
      <c r="L72" s="23" t="n"/>
      <c r="M72" s="14">
        <f>IF(OR(F72="",I72="",J72="",L72=""),"",IFERROR(I72*J72*L72,""))</f>
        <v/>
      </c>
      <c r="N72" s="21" t="n"/>
      <c r="O72" s="21" t="n"/>
      <c r="P72" s="21" t="n"/>
    </row>
    <row r="73" ht="32" customHeight="1">
      <c r="A73" s="20" t="n"/>
      <c r="B73" s="21" t="n"/>
      <c r="C73" s="21" t="n"/>
      <c r="D73" s="21" t="n"/>
      <c r="E73" s="21" t="n"/>
      <c r="F73" s="21" t="n"/>
      <c r="G73" s="21" t="n"/>
      <c r="H73" s="21" t="n"/>
      <c r="I73" s="11">
        <f>IF(H73="","",IFERROR(VLOOKUP(H73,Assumptions!$A$5:$B$20,2,FALSE),""))</f>
        <v/>
      </c>
      <c r="J73" s="22" t="n"/>
      <c r="K73" s="21" t="n"/>
      <c r="L73" s="23" t="n"/>
      <c r="M73" s="15">
        <f>IF(OR(F73="",I73="",J73="",L73=""),"",IFERROR(I73*J73*L73,""))</f>
        <v/>
      </c>
      <c r="N73" s="21" t="n"/>
      <c r="O73" s="21" t="n"/>
      <c r="P73" s="21" t="n"/>
    </row>
    <row r="74" ht="32" customHeight="1">
      <c r="A74" s="20" t="n"/>
      <c r="B74" s="21" t="n"/>
      <c r="C74" s="21" t="n"/>
      <c r="D74" s="21" t="n"/>
      <c r="E74" s="21" t="n"/>
      <c r="F74" s="21" t="n"/>
      <c r="G74" s="21" t="n"/>
      <c r="H74" s="21" t="n"/>
      <c r="I74" s="12">
        <f>IF(H74="","",IFERROR(VLOOKUP(H74,Assumptions!$A$5:$B$20,2,FALSE),""))</f>
        <v/>
      </c>
      <c r="J74" s="22" t="n"/>
      <c r="K74" s="21" t="n"/>
      <c r="L74" s="23" t="n"/>
      <c r="M74" s="14">
        <f>IF(OR(F74="",I74="",J74="",L74=""),"",IFERROR(I74*J74*L74,""))</f>
        <v/>
      </c>
      <c r="N74" s="21" t="n"/>
      <c r="O74" s="21" t="n"/>
      <c r="P74" s="21" t="n"/>
    </row>
    <row r="75" ht="32" customHeight="1">
      <c r="A75" s="20" t="n"/>
      <c r="B75" s="21" t="n"/>
      <c r="C75" s="21" t="n"/>
      <c r="D75" s="21" t="n"/>
      <c r="E75" s="21" t="n"/>
      <c r="F75" s="21" t="n"/>
      <c r="G75" s="21" t="n"/>
      <c r="H75" s="21" t="n"/>
      <c r="I75" s="11">
        <f>IF(H75="","",IFERROR(VLOOKUP(H75,Assumptions!$A$5:$B$20,2,FALSE),""))</f>
        <v/>
      </c>
      <c r="J75" s="22" t="n"/>
      <c r="K75" s="21" t="n"/>
      <c r="L75" s="23" t="n"/>
      <c r="M75" s="15">
        <f>IF(OR(F75="",I75="",J75="",L75=""),"",IFERROR(I75*J75*L75,""))</f>
        <v/>
      </c>
      <c r="N75" s="21" t="n"/>
      <c r="O75" s="21" t="n"/>
      <c r="P75" s="21" t="n"/>
    </row>
    <row r="76" ht="32" customHeight="1">
      <c r="A76" s="20" t="n"/>
      <c r="B76" s="21" t="n"/>
      <c r="C76" s="21" t="n"/>
      <c r="D76" s="21" t="n"/>
      <c r="E76" s="21" t="n"/>
      <c r="F76" s="21" t="n"/>
      <c r="G76" s="21" t="n"/>
      <c r="H76" s="21" t="n"/>
      <c r="I76" s="12">
        <f>IF(H76="","",IFERROR(VLOOKUP(H76,Assumptions!$A$5:$B$20,2,FALSE),""))</f>
        <v/>
      </c>
      <c r="J76" s="22" t="n"/>
      <c r="K76" s="21" t="n"/>
      <c r="L76" s="23" t="n"/>
      <c r="M76" s="14">
        <f>IF(OR(F76="",I76="",J76="",L76=""),"",IFERROR(I76*J76*L76,""))</f>
        <v/>
      </c>
      <c r="N76" s="21" t="n"/>
      <c r="O76" s="21" t="n"/>
      <c r="P76" s="21" t="n"/>
    </row>
    <row r="77" ht="32" customHeight="1">
      <c r="A77" s="20" t="n"/>
      <c r="B77" s="21" t="n"/>
      <c r="C77" s="21" t="n"/>
      <c r="D77" s="21" t="n"/>
      <c r="E77" s="21" t="n"/>
      <c r="F77" s="21" t="n"/>
      <c r="G77" s="21" t="n"/>
      <c r="H77" s="21" t="n"/>
      <c r="I77" s="11">
        <f>IF(H77="","",IFERROR(VLOOKUP(H77,Assumptions!$A$5:$B$20,2,FALSE),""))</f>
        <v/>
      </c>
      <c r="J77" s="22" t="n"/>
      <c r="K77" s="21" t="n"/>
      <c r="L77" s="23" t="n"/>
      <c r="M77" s="15">
        <f>IF(OR(F77="",I77="",J77="",L77=""),"",IFERROR(I77*J77*L77,""))</f>
        <v/>
      </c>
      <c r="N77" s="21" t="n"/>
      <c r="O77" s="21" t="n"/>
      <c r="P77" s="21" t="n"/>
    </row>
    <row r="78" ht="32" customHeight="1">
      <c r="A78" s="20" t="n"/>
      <c r="B78" s="21" t="n"/>
      <c r="C78" s="21" t="n"/>
      <c r="D78" s="21" t="n"/>
      <c r="E78" s="21" t="n"/>
      <c r="F78" s="21" t="n"/>
      <c r="G78" s="21" t="n"/>
      <c r="H78" s="21" t="n"/>
      <c r="I78" s="12">
        <f>IF(H78="","",IFERROR(VLOOKUP(H78,Assumptions!$A$5:$B$20,2,FALSE),""))</f>
        <v/>
      </c>
      <c r="J78" s="22" t="n"/>
      <c r="K78" s="21" t="n"/>
      <c r="L78" s="23" t="n"/>
      <c r="M78" s="14">
        <f>IF(OR(F78="",I78="",J78="",L78=""),"",IFERROR(I78*J78*L78,""))</f>
        <v/>
      </c>
      <c r="N78" s="21" t="n"/>
      <c r="O78" s="21" t="n"/>
      <c r="P78" s="21" t="n"/>
    </row>
    <row r="79" ht="32" customHeight="1">
      <c r="A79" s="20" t="n"/>
      <c r="B79" s="21" t="n"/>
      <c r="C79" s="21" t="n"/>
      <c r="D79" s="21" t="n"/>
      <c r="E79" s="21" t="n"/>
      <c r="F79" s="21" t="n"/>
      <c r="G79" s="21" t="n"/>
      <c r="H79" s="21" t="n"/>
      <c r="I79" s="11">
        <f>IF(H79="","",IFERROR(VLOOKUP(H79,Assumptions!$A$5:$B$20,2,FALSE),""))</f>
        <v/>
      </c>
      <c r="J79" s="22" t="n"/>
      <c r="K79" s="21" t="n"/>
      <c r="L79" s="23" t="n"/>
      <c r="M79" s="15">
        <f>IF(OR(F79="",I79="",J79="",L79=""),"",IFERROR(I79*J79*L79,""))</f>
        <v/>
      </c>
      <c r="N79" s="21" t="n"/>
      <c r="O79" s="21" t="n"/>
      <c r="P79" s="21" t="n"/>
    </row>
    <row r="80" ht="32" customHeight="1">
      <c r="A80" s="20" t="n"/>
      <c r="B80" s="21" t="n"/>
      <c r="C80" s="21" t="n"/>
      <c r="D80" s="21" t="n"/>
      <c r="E80" s="21" t="n"/>
      <c r="F80" s="21" t="n"/>
      <c r="G80" s="21" t="n"/>
      <c r="H80" s="21" t="n"/>
      <c r="I80" s="12">
        <f>IF(H80="","",IFERROR(VLOOKUP(H80,Assumptions!$A$5:$B$20,2,FALSE),""))</f>
        <v/>
      </c>
      <c r="J80" s="22" t="n"/>
      <c r="K80" s="21" t="n"/>
      <c r="L80" s="23" t="n"/>
      <c r="M80" s="14">
        <f>IF(OR(F80="",I80="",J80="",L80=""),"",IFERROR(I80*J80*L80,""))</f>
        <v/>
      </c>
      <c r="N80" s="21" t="n"/>
      <c r="O80" s="21" t="n"/>
      <c r="P80" s="21" t="n"/>
    </row>
    <row r="81" ht="32" customHeight="1">
      <c r="A81" s="20" t="n"/>
      <c r="B81" s="21" t="n"/>
      <c r="C81" s="21" t="n"/>
      <c r="D81" s="21" t="n"/>
      <c r="E81" s="21" t="n"/>
      <c r="F81" s="21" t="n"/>
      <c r="G81" s="21" t="n"/>
      <c r="H81" s="21" t="n"/>
      <c r="I81" s="11">
        <f>IF(H81="","",IFERROR(VLOOKUP(H81,Assumptions!$A$5:$B$20,2,FALSE),""))</f>
        <v/>
      </c>
      <c r="J81" s="22" t="n"/>
      <c r="K81" s="21" t="n"/>
      <c r="L81" s="23" t="n"/>
      <c r="M81" s="15">
        <f>IF(OR(F81="",I81="",J81="",L81=""),"",IFERROR(I81*J81*L81,""))</f>
        <v/>
      </c>
      <c r="N81" s="21" t="n"/>
      <c r="O81" s="21" t="n"/>
      <c r="P81" s="21" t="n"/>
    </row>
    <row r="82" ht="32" customHeight="1">
      <c r="A82" s="20" t="n"/>
      <c r="B82" s="21" t="n"/>
      <c r="C82" s="21" t="n"/>
      <c r="D82" s="21" t="n"/>
      <c r="E82" s="21" t="n"/>
      <c r="F82" s="21" t="n"/>
      <c r="G82" s="21" t="n"/>
      <c r="H82" s="21" t="n"/>
      <c r="I82" s="12">
        <f>IF(H82="","",IFERROR(VLOOKUP(H82,Assumptions!$A$5:$B$20,2,FALSE),""))</f>
        <v/>
      </c>
      <c r="J82" s="22" t="n"/>
      <c r="K82" s="21" t="n"/>
      <c r="L82" s="23" t="n"/>
      <c r="M82" s="14">
        <f>IF(OR(F82="",I82="",J82="",L82=""),"",IFERROR(I82*J82*L82,""))</f>
        <v/>
      </c>
      <c r="N82" s="21" t="n"/>
      <c r="O82" s="21" t="n"/>
      <c r="P82" s="21" t="n"/>
    </row>
    <row r="83" ht="32" customHeight="1">
      <c r="A83" s="20" t="n"/>
      <c r="B83" s="21" t="n"/>
      <c r="C83" s="21" t="n"/>
      <c r="D83" s="21" t="n"/>
      <c r="E83" s="21" t="n"/>
      <c r="F83" s="21" t="n"/>
      <c r="G83" s="21" t="n"/>
      <c r="H83" s="21" t="n"/>
      <c r="I83" s="11">
        <f>IF(H83="","",IFERROR(VLOOKUP(H83,Assumptions!$A$5:$B$20,2,FALSE),""))</f>
        <v/>
      </c>
      <c r="J83" s="22" t="n"/>
      <c r="K83" s="21" t="n"/>
      <c r="L83" s="23" t="n"/>
      <c r="M83" s="15">
        <f>IF(OR(F83="",I83="",J83="",L83=""),"",IFERROR(I83*J83*L83,""))</f>
        <v/>
      </c>
      <c r="N83" s="21" t="n"/>
      <c r="O83" s="21" t="n"/>
      <c r="P83" s="21" t="n"/>
    </row>
    <row r="84" ht="32" customHeight="1">
      <c r="A84" s="20" t="n"/>
      <c r="B84" s="21" t="n"/>
      <c r="C84" s="21" t="n"/>
      <c r="D84" s="21" t="n"/>
      <c r="E84" s="21" t="n"/>
      <c r="F84" s="21" t="n"/>
      <c r="G84" s="21" t="n"/>
      <c r="H84" s="21" t="n"/>
      <c r="I84" s="12">
        <f>IF(H84="","",IFERROR(VLOOKUP(H84,Assumptions!$A$5:$B$20,2,FALSE),""))</f>
        <v/>
      </c>
      <c r="J84" s="22" t="n"/>
      <c r="K84" s="21" t="n"/>
      <c r="L84" s="23" t="n"/>
      <c r="M84" s="14">
        <f>IF(OR(F84="",I84="",J84="",L84=""),"",IFERROR(I84*J84*L84,""))</f>
        <v/>
      </c>
      <c r="N84" s="21" t="n"/>
      <c r="O84" s="21" t="n"/>
      <c r="P84" s="21" t="n"/>
    </row>
    <row r="85" ht="32" customHeight="1">
      <c r="A85" s="20" t="n"/>
      <c r="B85" s="21" t="n"/>
      <c r="C85" s="21" t="n"/>
      <c r="D85" s="21" t="n"/>
      <c r="E85" s="21" t="n"/>
      <c r="F85" s="21" t="n"/>
      <c r="G85" s="21" t="n"/>
      <c r="H85" s="21" t="n"/>
      <c r="I85" s="11">
        <f>IF(H85="","",IFERROR(VLOOKUP(H85,Assumptions!$A$5:$B$20,2,FALSE),""))</f>
        <v/>
      </c>
      <c r="J85" s="22" t="n"/>
      <c r="K85" s="21" t="n"/>
      <c r="L85" s="23" t="n"/>
      <c r="M85" s="15">
        <f>IF(OR(F85="",I85="",J85="",L85=""),"",IFERROR(I85*J85*L85,""))</f>
        <v/>
      </c>
      <c r="N85" s="21" t="n"/>
      <c r="O85" s="21" t="n"/>
      <c r="P85" s="21" t="n"/>
    </row>
    <row r="86" ht="32" customHeight="1">
      <c r="A86" s="20" t="n"/>
      <c r="B86" s="21" t="n"/>
      <c r="C86" s="21" t="n"/>
      <c r="D86" s="21" t="n"/>
      <c r="E86" s="21" t="n"/>
      <c r="F86" s="21" t="n"/>
      <c r="G86" s="21" t="n"/>
      <c r="H86" s="21" t="n"/>
      <c r="I86" s="12">
        <f>IF(H86="","",IFERROR(VLOOKUP(H86,Assumptions!$A$5:$B$20,2,FALSE),""))</f>
        <v/>
      </c>
      <c r="J86" s="22" t="n"/>
      <c r="K86" s="21" t="n"/>
      <c r="L86" s="23" t="n"/>
      <c r="M86" s="14">
        <f>IF(OR(F86="",I86="",J86="",L86=""),"",IFERROR(I86*J86*L86,""))</f>
        <v/>
      </c>
      <c r="N86" s="21" t="n"/>
      <c r="O86" s="21" t="n"/>
      <c r="P86" s="21" t="n"/>
    </row>
    <row r="87" ht="32" customHeight="1">
      <c r="A87" s="20" t="n"/>
      <c r="B87" s="21" t="n"/>
      <c r="C87" s="21" t="n"/>
      <c r="D87" s="21" t="n"/>
      <c r="E87" s="21" t="n"/>
      <c r="F87" s="21" t="n"/>
      <c r="G87" s="21" t="n"/>
      <c r="H87" s="21" t="n"/>
      <c r="I87" s="11">
        <f>IF(H87="","",IFERROR(VLOOKUP(H87,Assumptions!$A$5:$B$20,2,FALSE),""))</f>
        <v/>
      </c>
      <c r="J87" s="22" t="n"/>
      <c r="K87" s="21" t="n"/>
      <c r="L87" s="23" t="n"/>
      <c r="M87" s="15">
        <f>IF(OR(F87="",I87="",J87="",L87=""),"",IFERROR(I87*J87*L87,""))</f>
        <v/>
      </c>
      <c r="N87" s="21" t="n"/>
      <c r="O87" s="21" t="n"/>
      <c r="P87" s="21" t="n"/>
    </row>
    <row r="88" ht="32" customHeight="1">
      <c r="A88" s="20" t="n"/>
      <c r="B88" s="21" t="n"/>
      <c r="C88" s="21" t="n"/>
      <c r="D88" s="21" t="n"/>
      <c r="E88" s="21" t="n"/>
      <c r="F88" s="21" t="n"/>
      <c r="G88" s="21" t="n"/>
      <c r="H88" s="21" t="n"/>
      <c r="I88" s="12">
        <f>IF(H88="","",IFERROR(VLOOKUP(H88,Assumptions!$A$5:$B$20,2,FALSE),""))</f>
        <v/>
      </c>
      <c r="J88" s="22" t="n"/>
      <c r="K88" s="21" t="n"/>
      <c r="L88" s="23" t="n"/>
      <c r="M88" s="14">
        <f>IF(OR(F88="",I88="",J88="",L88=""),"",IFERROR(I88*J88*L88,""))</f>
        <v/>
      </c>
      <c r="N88" s="21" t="n"/>
      <c r="O88" s="21" t="n"/>
      <c r="P88" s="21" t="n"/>
    </row>
    <row r="89" ht="32" customHeight="1">
      <c r="A89" s="20" t="n"/>
      <c r="B89" s="21" t="n"/>
      <c r="C89" s="21" t="n"/>
      <c r="D89" s="21" t="n"/>
      <c r="E89" s="21" t="n"/>
      <c r="F89" s="21" t="n"/>
      <c r="G89" s="21" t="n"/>
      <c r="H89" s="21" t="n"/>
      <c r="I89" s="11">
        <f>IF(H89="","",IFERROR(VLOOKUP(H89,Assumptions!$A$5:$B$20,2,FALSE),""))</f>
        <v/>
      </c>
      <c r="J89" s="22" t="n"/>
      <c r="K89" s="21" t="n"/>
      <c r="L89" s="23" t="n"/>
      <c r="M89" s="15">
        <f>IF(OR(F89="",I89="",J89="",L89=""),"",IFERROR(I89*J89*L89,""))</f>
        <v/>
      </c>
      <c r="N89" s="21" t="n"/>
      <c r="O89" s="21" t="n"/>
      <c r="P89" s="21" t="n"/>
    </row>
    <row r="90" ht="32" customHeight="1">
      <c r="A90" s="20" t="n"/>
      <c r="B90" s="21" t="n"/>
      <c r="C90" s="21" t="n"/>
      <c r="D90" s="21" t="n"/>
      <c r="E90" s="21" t="n"/>
      <c r="F90" s="21" t="n"/>
      <c r="G90" s="21" t="n"/>
      <c r="H90" s="21" t="n"/>
      <c r="I90" s="12">
        <f>IF(H90="","",IFERROR(VLOOKUP(H90,Assumptions!$A$5:$B$20,2,FALSE),""))</f>
        <v/>
      </c>
      <c r="J90" s="22" t="n"/>
      <c r="K90" s="21" t="n"/>
      <c r="L90" s="23" t="n"/>
      <c r="M90" s="14">
        <f>IF(OR(F90="",I90="",J90="",L90=""),"",IFERROR(I90*J90*L90,""))</f>
        <v/>
      </c>
      <c r="N90" s="21" t="n"/>
      <c r="O90" s="21" t="n"/>
      <c r="P90" s="21" t="n"/>
    </row>
    <row r="91" ht="32" customHeight="1">
      <c r="A91" s="20" t="n"/>
      <c r="B91" s="21" t="n"/>
      <c r="C91" s="21" t="n"/>
      <c r="D91" s="21" t="n"/>
      <c r="E91" s="21" t="n"/>
      <c r="F91" s="21" t="n"/>
      <c r="G91" s="21" t="n"/>
      <c r="H91" s="21" t="n"/>
      <c r="I91" s="11">
        <f>IF(H91="","",IFERROR(VLOOKUP(H91,Assumptions!$A$5:$B$20,2,FALSE),""))</f>
        <v/>
      </c>
      <c r="J91" s="22" t="n"/>
      <c r="K91" s="21" t="n"/>
      <c r="L91" s="23" t="n"/>
      <c r="M91" s="15">
        <f>IF(OR(F91="",I91="",J91="",L91=""),"",IFERROR(I91*J91*L91,""))</f>
        <v/>
      </c>
      <c r="N91" s="21" t="n"/>
      <c r="O91" s="21" t="n"/>
      <c r="P91" s="21" t="n"/>
    </row>
    <row r="92" ht="32" customHeight="1">
      <c r="A92" s="20" t="n"/>
      <c r="B92" s="21" t="n"/>
      <c r="C92" s="21" t="n"/>
      <c r="D92" s="21" t="n"/>
      <c r="E92" s="21" t="n"/>
      <c r="F92" s="21" t="n"/>
      <c r="G92" s="21" t="n"/>
      <c r="H92" s="21" t="n"/>
      <c r="I92" s="12">
        <f>IF(H92="","",IFERROR(VLOOKUP(H92,Assumptions!$A$5:$B$20,2,FALSE),""))</f>
        <v/>
      </c>
      <c r="J92" s="22" t="n"/>
      <c r="K92" s="21" t="n"/>
      <c r="L92" s="23" t="n"/>
      <c r="M92" s="14">
        <f>IF(OR(F92="",I92="",J92="",L92=""),"",IFERROR(I92*J92*L92,""))</f>
        <v/>
      </c>
      <c r="N92" s="21" t="n"/>
      <c r="O92" s="21" t="n"/>
      <c r="P92" s="21" t="n"/>
    </row>
    <row r="93" ht="32" customHeight="1">
      <c r="A93" s="20" t="n"/>
      <c r="B93" s="21" t="n"/>
      <c r="C93" s="21" t="n"/>
      <c r="D93" s="21" t="n"/>
      <c r="E93" s="21" t="n"/>
      <c r="F93" s="21" t="n"/>
      <c r="G93" s="21" t="n"/>
      <c r="H93" s="21" t="n"/>
      <c r="I93" s="11">
        <f>IF(H93="","",IFERROR(VLOOKUP(H93,Assumptions!$A$5:$B$20,2,FALSE),""))</f>
        <v/>
      </c>
      <c r="J93" s="22" t="n"/>
      <c r="K93" s="21" t="n"/>
      <c r="L93" s="23" t="n"/>
      <c r="M93" s="15">
        <f>IF(OR(F93="",I93="",J93="",L93=""),"",IFERROR(I93*J93*L93,""))</f>
        <v/>
      </c>
      <c r="N93" s="21" t="n"/>
      <c r="O93" s="21" t="n"/>
      <c r="P93" s="21" t="n"/>
    </row>
    <row r="94" ht="32" customHeight="1">
      <c r="A94" s="20" t="n"/>
      <c r="B94" s="21" t="n"/>
      <c r="C94" s="21" t="n"/>
      <c r="D94" s="21" t="n"/>
      <c r="E94" s="21" t="n"/>
      <c r="F94" s="21" t="n"/>
      <c r="G94" s="21" t="n"/>
      <c r="H94" s="21" t="n"/>
      <c r="I94" s="12">
        <f>IF(H94="","",IFERROR(VLOOKUP(H94,Assumptions!$A$5:$B$20,2,FALSE),""))</f>
        <v/>
      </c>
      <c r="J94" s="22" t="n"/>
      <c r="K94" s="21" t="n"/>
      <c r="L94" s="23" t="n"/>
      <c r="M94" s="14">
        <f>IF(OR(F94="",I94="",J94="",L94=""),"",IFERROR(I94*J94*L94,""))</f>
        <v/>
      </c>
      <c r="N94" s="21" t="n"/>
      <c r="O94" s="21" t="n"/>
      <c r="P94" s="21" t="n"/>
    </row>
    <row r="95" ht="32" customHeight="1">
      <c r="A95" s="20" t="n"/>
      <c r="B95" s="21" t="n"/>
      <c r="C95" s="21" t="n"/>
      <c r="D95" s="21" t="n"/>
      <c r="E95" s="21" t="n"/>
      <c r="F95" s="21" t="n"/>
      <c r="G95" s="21" t="n"/>
      <c r="H95" s="21" t="n"/>
      <c r="I95" s="11">
        <f>IF(H95="","",IFERROR(VLOOKUP(H95,Assumptions!$A$5:$B$20,2,FALSE),""))</f>
        <v/>
      </c>
      <c r="J95" s="22" t="n"/>
      <c r="K95" s="21" t="n"/>
      <c r="L95" s="23" t="n"/>
      <c r="M95" s="15">
        <f>IF(OR(F95="",I95="",J95="",L95=""),"",IFERROR(I95*J95*L95,""))</f>
        <v/>
      </c>
      <c r="N95" s="21" t="n"/>
      <c r="O95" s="21" t="n"/>
      <c r="P95" s="21" t="n"/>
    </row>
    <row r="96" ht="32" customHeight="1">
      <c r="A96" s="20" t="n"/>
      <c r="B96" s="21" t="n"/>
      <c r="C96" s="21" t="n"/>
      <c r="D96" s="21" t="n"/>
      <c r="E96" s="21" t="n"/>
      <c r="F96" s="21" t="n"/>
      <c r="G96" s="21" t="n"/>
      <c r="H96" s="21" t="n"/>
      <c r="I96" s="12">
        <f>IF(H96="","",IFERROR(VLOOKUP(H96,Assumptions!$A$5:$B$20,2,FALSE),""))</f>
        <v/>
      </c>
      <c r="J96" s="22" t="n"/>
      <c r="K96" s="21" t="n"/>
      <c r="L96" s="23" t="n"/>
      <c r="M96" s="14">
        <f>IF(OR(F96="",I96="",J96="",L96=""),"",IFERROR(I96*J96*L96,""))</f>
        <v/>
      </c>
      <c r="N96" s="21" t="n"/>
      <c r="O96" s="21" t="n"/>
      <c r="P96" s="21" t="n"/>
    </row>
    <row r="97" ht="32" customHeight="1">
      <c r="A97" s="20" t="n"/>
      <c r="B97" s="21" t="n"/>
      <c r="C97" s="21" t="n"/>
      <c r="D97" s="21" t="n"/>
      <c r="E97" s="21" t="n"/>
      <c r="F97" s="21" t="n"/>
      <c r="G97" s="21" t="n"/>
      <c r="H97" s="21" t="n"/>
      <c r="I97" s="11">
        <f>IF(H97="","",IFERROR(VLOOKUP(H97,Assumptions!$A$5:$B$20,2,FALSE),""))</f>
        <v/>
      </c>
      <c r="J97" s="22" t="n"/>
      <c r="K97" s="21" t="n"/>
      <c r="L97" s="23" t="n"/>
      <c r="M97" s="15">
        <f>IF(OR(F97="",I97="",J97="",L97=""),"",IFERROR(I97*J97*L97,""))</f>
        <v/>
      </c>
      <c r="N97" s="21" t="n"/>
      <c r="O97" s="21" t="n"/>
      <c r="P97" s="21" t="n"/>
    </row>
    <row r="98" ht="32" customHeight="1">
      <c r="A98" s="20" t="n"/>
      <c r="B98" s="21" t="n"/>
      <c r="C98" s="21" t="n"/>
      <c r="D98" s="21" t="n"/>
      <c r="E98" s="21" t="n"/>
      <c r="F98" s="21" t="n"/>
      <c r="G98" s="21" t="n"/>
      <c r="H98" s="21" t="n"/>
      <c r="I98" s="12">
        <f>IF(H98="","",IFERROR(VLOOKUP(H98,Assumptions!$A$5:$B$20,2,FALSE),""))</f>
        <v/>
      </c>
      <c r="J98" s="22" t="n"/>
      <c r="K98" s="21" t="n"/>
      <c r="L98" s="23" t="n"/>
      <c r="M98" s="14">
        <f>IF(OR(F98="",I98="",J98="",L98=""),"",IFERROR(I98*J98*L98,""))</f>
        <v/>
      </c>
      <c r="N98" s="21" t="n"/>
      <c r="O98" s="21" t="n"/>
      <c r="P98" s="21" t="n"/>
    </row>
    <row r="99" ht="32" customHeight="1">
      <c r="A99" s="20" t="n"/>
      <c r="B99" s="21" t="n"/>
      <c r="C99" s="21" t="n"/>
      <c r="D99" s="21" t="n"/>
      <c r="E99" s="21" t="n"/>
      <c r="F99" s="21" t="n"/>
      <c r="G99" s="21" t="n"/>
      <c r="H99" s="21" t="n"/>
      <c r="I99" s="11">
        <f>IF(H99="","",IFERROR(VLOOKUP(H99,Assumptions!$A$5:$B$20,2,FALSE),""))</f>
        <v/>
      </c>
      <c r="J99" s="22" t="n"/>
      <c r="K99" s="21" t="n"/>
      <c r="L99" s="23" t="n"/>
      <c r="M99" s="15">
        <f>IF(OR(F99="",I99="",J99="",L99=""),"",IFERROR(I99*J99*L99,""))</f>
        <v/>
      </c>
      <c r="N99" s="21" t="n"/>
      <c r="O99" s="21" t="n"/>
      <c r="P99" s="21" t="n"/>
    </row>
    <row r="100" ht="32" customHeight="1">
      <c r="A100" s="20" t="n"/>
      <c r="B100" s="21" t="n"/>
      <c r="C100" s="21" t="n"/>
      <c r="D100" s="21" t="n"/>
      <c r="E100" s="21" t="n"/>
      <c r="F100" s="21" t="n"/>
      <c r="G100" s="21" t="n"/>
      <c r="H100" s="21" t="n"/>
      <c r="I100" s="12">
        <f>IF(H100="","",IFERROR(VLOOKUP(H100,Assumptions!$A$5:$B$20,2,FALSE),""))</f>
        <v/>
      </c>
      <c r="J100" s="22" t="n"/>
      <c r="K100" s="21" t="n"/>
      <c r="L100" s="23" t="n"/>
      <c r="M100" s="14">
        <f>IF(OR(F100="",I100="",J100="",L100=""),"",IFERROR(I100*J100*L100,""))</f>
        <v/>
      </c>
      <c r="N100" s="21" t="n"/>
      <c r="O100" s="21" t="n"/>
      <c r="P100" s="21" t="n"/>
    </row>
    <row r="101" ht="32" customHeight="1">
      <c r="A101" s="20" t="n"/>
      <c r="B101" s="21" t="n"/>
      <c r="C101" s="21" t="n"/>
      <c r="D101" s="21" t="n"/>
      <c r="E101" s="21" t="n"/>
      <c r="F101" s="21" t="n"/>
      <c r="G101" s="21" t="n"/>
      <c r="H101" s="21" t="n"/>
      <c r="I101" s="11">
        <f>IF(H101="","",IFERROR(VLOOKUP(H101,Assumptions!$A$5:$B$20,2,FALSE),""))</f>
        <v/>
      </c>
      <c r="J101" s="22" t="n"/>
      <c r="K101" s="21" t="n"/>
      <c r="L101" s="23" t="n"/>
      <c r="M101" s="15">
        <f>IF(OR(F101="",I101="",J101="",L101=""),"",IFERROR(I101*J101*L101,""))</f>
        <v/>
      </c>
      <c r="N101" s="21" t="n"/>
      <c r="O101" s="21" t="n"/>
      <c r="P101" s="21" t="n"/>
    </row>
    <row r="102" ht="32" customHeight="1">
      <c r="A102" s="20" t="n"/>
      <c r="B102" s="21" t="n"/>
      <c r="C102" s="21" t="n"/>
      <c r="D102" s="21" t="n"/>
      <c r="E102" s="21" t="n"/>
      <c r="F102" s="21" t="n"/>
      <c r="G102" s="21" t="n"/>
      <c r="H102" s="21" t="n"/>
      <c r="I102" s="12">
        <f>IF(H102="","",IFERROR(VLOOKUP(H102,Assumptions!$A$5:$B$20,2,FALSE),""))</f>
        <v/>
      </c>
      <c r="J102" s="22" t="n"/>
      <c r="K102" s="21" t="n"/>
      <c r="L102" s="23" t="n"/>
      <c r="M102" s="14">
        <f>IF(OR(F102="",I102="",J102="",L102=""),"",IFERROR(I102*J102*L102,""))</f>
        <v/>
      </c>
      <c r="N102" s="21" t="n"/>
      <c r="O102" s="21" t="n"/>
      <c r="P102" s="21" t="n"/>
    </row>
    <row r="103" ht="32" customHeight="1">
      <c r="A103" s="20" t="n"/>
      <c r="B103" s="21" t="n"/>
      <c r="C103" s="21" t="n"/>
      <c r="D103" s="21" t="n"/>
      <c r="E103" s="21" t="n"/>
      <c r="F103" s="21" t="n"/>
      <c r="G103" s="21" t="n"/>
      <c r="H103" s="21" t="n"/>
      <c r="I103" s="11">
        <f>IF(H103="","",IFERROR(VLOOKUP(H103,Assumptions!$A$5:$B$20,2,FALSE),""))</f>
        <v/>
      </c>
      <c r="J103" s="22" t="n"/>
      <c r="K103" s="21" t="n"/>
      <c r="L103" s="23" t="n"/>
      <c r="M103" s="15">
        <f>IF(OR(F103="",I103="",J103="",L103=""),"",IFERROR(I103*J103*L103,""))</f>
        <v/>
      </c>
      <c r="N103" s="21" t="n"/>
      <c r="O103" s="21" t="n"/>
      <c r="P103" s="21" t="n"/>
    </row>
    <row r="104" ht="32" customHeight="1">
      <c r="A104" s="20" t="n"/>
      <c r="B104" s="21" t="n"/>
      <c r="C104" s="21" t="n"/>
      <c r="D104" s="21" t="n"/>
      <c r="E104" s="21" t="n"/>
      <c r="F104" s="21" t="n"/>
      <c r="G104" s="21" t="n"/>
      <c r="H104" s="21" t="n"/>
      <c r="I104" s="12">
        <f>IF(H104="","",IFERROR(VLOOKUP(H104,Assumptions!$A$5:$B$20,2,FALSE),""))</f>
        <v/>
      </c>
      <c r="J104" s="22" t="n"/>
      <c r="K104" s="21" t="n"/>
      <c r="L104" s="23" t="n"/>
      <c r="M104" s="14">
        <f>IF(OR(F104="",I104="",J104="",L104=""),"",IFERROR(I104*J104*L104,""))</f>
        <v/>
      </c>
      <c r="N104" s="21" t="n"/>
      <c r="O104" s="21" t="n"/>
      <c r="P104" s="21" t="n"/>
    </row>
  </sheetData>
  <autoFilter ref="A4:P104"/>
  <mergeCells count="1">
    <mergeCell ref="A1:P1"/>
  </mergeCells>
  <conditionalFormatting sqref="A5:P104">
    <cfRule type="expression" priority="1" dxfId="2" stopIfTrue="1">
      <formula>AND($F5&lt;&gt;"",OR($A5="",$B5="",$C5="",$D5="",$E5="",$G5="",$H5="",$I5="",$J5="",$K5="",$L5="",$M5="",$N5="",$O5="",$P5=""))</formula>
    </cfRule>
  </conditionalFormatting>
  <conditionalFormatting sqref="P5:P104">
    <cfRule type="expression" priority="2" dxfId="0">
      <formula>$P5="Accepted"</formula>
    </cfRule>
    <cfRule type="expression" priority="3" dxfId="3">
      <formula>OR($P5="Presented",$P5="Pending review")</formula>
    </cfRule>
  </conditionalFormatting>
  <conditionalFormatting sqref="L5:L104">
    <cfRule type="expression" priority="4" dxfId="2">
      <formula>AND($F5&lt;&gt;"",$L5&lt;&gt;"",$L5=0)</formula>
    </cfRule>
  </conditionalFormatting>
  <dataValidations count="10">
    <dataValidation sqref="A5:A104" showDropDown="0" showInputMessage="1" showErrorMessage="1" allowBlank="0" errorTitle="Check proposal date" error="Enter a date within the editable limits on the Assumptions sheet." promptTitle="Proposal date" prompt="Use an MM/DD/YYYY date within the current proposal planning range." type="date" errorStyle="stop" operator="between">
      <formula1>INDIRECT("Assumptions!$B$27")</formula1>
      <formula2>INDIRECT("Assumptions!$B$28")</formula2>
    </dataValidation>
    <dataValidation sqref="D5:D104" showDropDown="0" showInputMessage="1" showErrorMessage="1" allowBlank="0" errorTitle="Check service area" error="Select a choice from the editable Assumptions list." promptTitle="service area" prompt="Choose a listed value or update the Assumptions sheet first." type="list" errorStyle="stop">
      <formula1>INDIRECT("Assumptions!$N$5:$N$20")</formula1>
    </dataValidation>
    <dataValidation sqref="G5:G104" showDropDown="0" showInputMessage="1" showErrorMessage="1" allowBlank="0" errorTitle="Check service level" error="Select a choice from the editable Assumptions list." promptTitle="service level" prompt="Choose a listed value or update the Assumptions sheet first." type="list" errorStyle="stop">
      <formula1>INDIRECT("Assumptions!$F$5:$F$20")</formula1>
    </dataValidation>
    <dataValidation sqref="H5:H104" showDropDown="0" showInputMessage="1" showErrorMessage="1" allowBlank="0" errorTitle="Check frequency" error="Select a choice from the editable Assumptions list." promptTitle="frequency" prompt="Choose a listed value or update the Assumptions sheet first." type="list" errorStyle="stop">
      <formula1>INDIRECT("Assumptions!$A$5:$A$20")</formula1>
    </dataValidation>
    <dataValidation sqref="K5:K104" showDropDown="0" showInputMessage="1" showErrorMessage="1" allowBlank="0" errorTitle="Check unit" error="Select a choice from the editable Assumptions list." promptTitle="unit" prompt="Choose a listed value or update the Assumptions sheet first." type="list" errorStyle="stop">
      <formula1>INDIRECT("Assumptions!$D$5:$D$20")</formula1>
    </dataValidation>
    <dataValidation sqref="N5:N104" showDropDown="0" showInputMessage="1" showErrorMessage="1" allowBlank="0" errorTitle="Check reporting" error="Select a choice from the editable Assumptions list." promptTitle="reporting" prompt="Choose a listed value or update the Assumptions sheet first." type="list" errorStyle="stop">
      <formula1>INDIRECT("Assumptions!$H$5:$H$20")</formula1>
    </dataValidation>
    <dataValidation sqref="O5:O104" showDropDown="0" showInputMessage="1" showErrorMessage="1" allowBlank="0" errorTitle="Check responsibility" error="Select a choice from the editable Assumptions list." promptTitle="responsibility" prompt="Choose a listed value or update the Assumptions sheet first." type="list" errorStyle="stop">
      <formula1>INDIRECT("Assumptions!$J$5:$J$20")</formula1>
    </dataValidation>
    <dataValidation sqref="P5:P104" showDropDown="0" showInputMessage="1" showErrorMessage="1" allowBlank="0" errorTitle="Check status" error="Select a choice from the editable Assumptions list." promptTitle="status" prompt="Choose a listed value or update the Assumptions sheet first." type="list" errorStyle="stop">
      <formula1>INDIRECT("Assumptions!$L$5:$L$20")</formula1>
    </dataValidation>
    <dataValidation sqref="J5:J104" showDropDown="0" showInputMessage="1" showErrorMessage="1" allowBlank="0" errorTitle="Check quantity" error="Enter a quantity above 0 and within the editable maximum." promptTitle="Quantity" prompt="Enter the units expected for each scheduled visit." type="decimal" errorStyle="stop" operator="between">
      <formula1>0.01</formula1>
      <formula2>INDIRECT("Assumptions!$B$25")</formula2>
    </dataValidation>
    <dataValidation sqref="L5:L104" showDropDown="0" showInputMessage="1" showErrorMessage="1" allowBlank="0" errorTitle="Check unit price" error="Enter a nonnegative price within the editable maximum." promptTitle="Unit price per visit" prompt="Enter the proposed US dollar price per unit for one visit." type="decimal" errorStyle="stop" operator="between">
      <formula1>0</formula1>
      <formula2>INDIRECT("Assumptions!$B$26")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N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3" customWidth="1" min="3" max="3"/>
    <col width="17" customWidth="1" min="4" max="4"/>
    <col width="3" customWidth="1" min="5" max="5"/>
    <col width="19" customWidth="1" min="6" max="6"/>
    <col width="3" customWidth="1" min="7" max="7"/>
    <col width="29" customWidth="1" min="8" max="8"/>
    <col width="3" customWidth="1" min="9" max="9"/>
    <col width="18" customWidth="1" min="10" max="10"/>
    <col width="3" customWidth="1" min="11" max="11"/>
    <col width="18" customWidth="1" min="12" max="12"/>
    <col width="3" customWidth="1" min="13" max="13"/>
    <col width="22" customWidth="1" min="14" max="14"/>
  </cols>
  <sheetData>
    <row r="1" ht="28" customHeight="1">
      <c r="A1" s="1" t="inlineStr">
        <is>
          <t>Proposal Assumptions and Editable Lists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9" t="n"/>
    </row>
    <row r="2">
      <c r="A2" s="19" t="inlineStr">
        <is>
          <t>Annual visits, choices, and limits are editable planning assumptions. All sample values are fictional and require human review.</t>
        </is>
      </c>
    </row>
    <row r="3"/>
    <row r="4" ht="32" customHeight="1">
      <c r="A4" s="18" t="inlineStr">
        <is>
          <t>Frequency</t>
        </is>
      </c>
      <c r="B4" s="18" t="inlineStr">
        <is>
          <t>Annual Visits</t>
        </is>
      </c>
      <c r="D4" s="18" t="inlineStr">
        <is>
          <t>Units</t>
        </is>
      </c>
      <c r="F4" s="18" t="inlineStr">
        <is>
          <t>Service Levels</t>
        </is>
      </c>
      <c r="H4" s="18" t="inlineStr">
        <is>
          <t>Reporting Options</t>
        </is>
      </c>
      <c r="J4" s="18" t="inlineStr">
        <is>
          <t>Responsibilities</t>
        </is>
      </c>
      <c r="L4" s="18" t="inlineStr">
        <is>
          <t>Statuses</t>
        </is>
      </c>
      <c r="N4" s="18" t="inlineStr">
        <is>
          <t>Service Areas</t>
        </is>
      </c>
    </row>
    <row r="5" ht="30" customHeight="1">
      <c r="A5" s="21" t="inlineStr">
        <is>
          <t>One time</t>
        </is>
      </c>
      <c r="B5" s="24" t="n">
        <v>1</v>
      </c>
      <c r="D5" s="21" t="inlineStr">
        <is>
          <t>each</t>
        </is>
      </c>
      <c r="F5" s="21" t="inlineStr">
        <is>
          <t>Standard</t>
        </is>
      </c>
      <c r="H5" s="21" t="inlineStr">
        <is>
          <t>Service log after visit</t>
        </is>
      </c>
      <c r="J5" s="21" t="inlineStr">
        <is>
          <t>Provider</t>
        </is>
      </c>
      <c r="L5" s="21" t="inlineStr">
        <is>
          <t>Draft</t>
        </is>
      </c>
      <c r="N5" s="21" t="inlineStr">
        <is>
          <t>Food preparation</t>
        </is>
      </c>
    </row>
    <row r="6" ht="30" customHeight="1">
      <c r="A6" s="21" t="inlineStr">
        <is>
          <t>Weekly</t>
        </is>
      </c>
      <c r="B6" s="24" t="n">
        <v>52</v>
      </c>
      <c r="D6" s="21" t="inlineStr">
        <is>
          <t>device</t>
        </is>
      </c>
      <c r="F6" s="21" t="inlineStr">
        <is>
          <t>Enhanced</t>
        </is>
      </c>
      <c r="H6" s="21" t="inlineStr">
        <is>
          <t>Monthly trend summary</t>
        </is>
      </c>
      <c r="J6" s="21" t="inlineStr">
        <is>
          <t>Customer</t>
        </is>
      </c>
      <c r="L6" s="21" t="inlineStr">
        <is>
          <t>Presented</t>
        </is>
      </c>
      <c r="N6" s="21" t="inlineStr">
        <is>
          <t>Storage</t>
        </is>
      </c>
    </row>
    <row r="7" ht="30" customHeight="1">
      <c r="A7" s="21" t="inlineStr">
        <is>
          <t>Every 2 weeks</t>
        </is>
      </c>
      <c r="B7" s="24" t="n">
        <v>26</v>
      </c>
      <c r="D7" s="21" t="inlineStr">
        <is>
          <t>location</t>
        </is>
      </c>
      <c r="F7" s="21" t="inlineStr">
        <is>
          <t>Custom scope</t>
        </is>
      </c>
      <c r="H7" s="21" t="inlineStr">
        <is>
          <t>Quarterly review</t>
        </is>
      </c>
      <c r="J7" s="21" t="inlineStr">
        <is>
          <t>Shared</t>
        </is>
      </c>
      <c r="L7" s="21" t="inlineStr">
        <is>
          <t>Pending review</t>
        </is>
      </c>
      <c r="N7" s="21" t="inlineStr">
        <is>
          <t>Dining</t>
        </is>
      </c>
    </row>
    <row r="8" ht="30" customHeight="1">
      <c r="A8" s="21" t="inlineStr">
        <is>
          <t>Monthly</t>
        </is>
      </c>
      <c r="B8" s="24" t="n">
        <v>12</v>
      </c>
      <c r="D8" s="21" t="inlineStr">
        <is>
          <t>hours</t>
        </is>
      </c>
      <c r="F8" s="21" t="n"/>
      <c r="H8" s="21" t="inlineStr">
        <is>
          <t>Annual summary</t>
        </is>
      </c>
      <c r="J8" s="21" t="n"/>
      <c r="L8" s="21" t="inlineStr">
        <is>
          <t>Accepted</t>
        </is>
      </c>
      <c r="N8" s="21" t="inlineStr">
        <is>
          <t>Offices</t>
        </is>
      </c>
    </row>
    <row r="9" ht="30" customHeight="1">
      <c r="A9" s="21" t="inlineStr">
        <is>
          <t>Every other month</t>
        </is>
      </c>
      <c r="B9" s="24" t="n">
        <v>6</v>
      </c>
      <c r="D9" s="21" t="inlineStr">
        <is>
          <t>miles</t>
        </is>
      </c>
      <c r="F9" s="21" t="n"/>
      <c r="H9" s="21" t="inlineStr">
        <is>
          <t>Customer-requested format</t>
        </is>
      </c>
      <c r="J9" s="21" t="n"/>
      <c r="L9" s="21" t="inlineStr">
        <is>
          <t>Declined</t>
        </is>
      </c>
      <c r="N9" s="21" t="inlineStr">
        <is>
          <t>Waste area</t>
        </is>
      </c>
    </row>
    <row r="10" ht="30" customHeight="1">
      <c r="A10" s="21" t="inlineStr">
        <is>
          <t>Quarterly</t>
        </is>
      </c>
      <c r="B10" s="24" t="n">
        <v>4</v>
      </c>
      <c r="D10" s="21" t="inlineStr">
        <is>
          <t>ounces</t>
        </is>
      </c>
      <c r="F10" s="21" t="n"/>
      <c r="H10" s="21" t="n"/>
      <c r="J10" s="21" t="n"/>
      <c r="L10" s="21" t="n"/>
      <c r="N10" s="21" t="inlineStr">
        <is>
          <t>Exterior</t>
        </is>
      </c>
    </row>
    <row r="11" ht="30" customHeight="1">
      <c r="A11" s="21" t="inlineStr">
        <is>
          <t>Semiannual</t>
        </is>
      </c>
      <c r="B11" s="24" t="n">
        <v>2</v>
      </c>
      <c r="D11" s="21" t="inlineStr">
        <is>
          <t>gallons</t>
        </is>
      </c>
      <c r="F11" s="21" t="n"/>
      <c r="H11" s="21" t="n"/>
      <c r="J11" s="21" t="n"/>
      <c r="L11" s="21" t="n"/>
      <c r="N11" s="21" t="inlineStr">
        <is>
          <t>Loading</t>
        </is>
      </c>
    </row>
    <row r="12" ht="30" customHeight="1">
      <c r="A12" s="21" t="inlineStr">
        <is>
          <t>Annual</t>
        </is>
      </c>
      <c r="B12" s="24" t="n">
        <v>1</v>
      </c>
      <c r="D12" s="21" t="inlineStr">
        <is>
          <t>pounds</t>
        </is>
      </c>
      <c r="F12" s="21" t="n"/>
      <c r="H12" s="21" t="n"/>
      <c r="J12" s="21" t="n"/>
      <c r="L12" s="21" t="n"/>
      <c r="N12" s="21" t="inlineStr">
        <is>
          <t>Mechanical</t>
        </is>
      </c>
    </row>
    <row r="13" ht="30" customHeight="1">
      <c r="A13" s="21" t="n"/>
      <c r="B13" s="24" t="n"/>
      <c r="D13" s="21" t="n"/>
      <c r="F13" s="21" t="n"/>
      <c r="H13" s="21" t="n"/>
      <c r="J13" s="21" t="n"/>
      <c r="L13" s="21" t="n"/>
      <c r="N13" s="21" t="inlineStr">
        <is>
          <t>Restrooms</t>
        </is>
      </c>
    </row>
    <row r="14" ht="30" customHeight="1">
      <c r="A14" s="21" t="n"/>
      <c r="B14" s="24" t="n"/>
      <c r="D14" s="21" t="n"/>
      <c r="F14" s="21" t="n"/>
      <c r="H14" s="21" t="n"/>
      <c r="J14" s="21" t="n"/>
      <c r="L14" s="21" t="n"/>
      <c r="N14" s="21" t="inlineStr">
        <is>
          <t>Other</t>
        </is>
      </c>
    </row>
    <row r="15" ht="30" customHeight="1">
      <c r="A15" s="21" t="n"/>
      <c r="B15" s="24" t="n"/>
      <c r="D15" s="21" t="n"/>
      <c r="F15" s="21" t="n"/>
      <c r="H15" s="21" t="n"/>
      <c r="J15" s="21" t="n"/>
      <c r="L15" s="21" t="n"/>
      <c r="N15" s="21" t="n"/>
    </row>
    <row r="16" ht="30" customHeight="1">
      <c r="A16" s="21" t="n"/>
      <c r="B16" s="24" t="n"/>
      <c r="D16" s="21" t="n"/>
      <c r="F16" s="21" t="n"/>
      <c r="H16" s="21" t="n"/>
      <c r="J16" s="21" t="n"/>
      <c r="L16" s="21" t="n"/>
      <c r="N16" s="21" t="n"/>
    </row>
    <row r="17" ht="30" customHeight="1">
      <c r="A17" s="21" t="n"/>
      <c r="B17" s="24" t="n"/>
      <c r="D17" s="21" t="n"/>
      <c r="F17" s="21" t="n"/>
      <c r="H17" s="21" t="n"/>
      <c r="J17" s="21" t="n"/>
      <c r="L17" s="21" t="n"/>
      <c r="N17" s="21" t="n"/>
    </row>
    <row r="18" ht="30" customHeight="1">
      <c r="A18" s="21" t="n"/>
      <c r="B18" s="24" t="n"/>
      <c r="D18" s="21" t="n"/>
      <c r="F18" s="21" t="n"/>
      <c r="H18" s="21" t="n"/>
      <c r="J18" s="21" t="n"/>
      <c r="L18" s="21" t="n"/>
      <c r="N18" s="21" t="n"/>
    </row>
    <row r="19" ht="30" customHeight="1">
      <c r="A19" s="21" t="n"/>
      <c r="B19" s="24" t="n"/>
      <c r="D19" s="21" t="n"/>
      <c r="F19" s="21" t="n"/>
      <c r="H19" s="21" t="n"/>
      <c r="J19" s="21" t="n"/>
      <c r="L19" s="21" t="n"/>
      <c r="N19" s="21" t="n"/>
    </row>
    <row r="20" ht="30" customHeight="1">
      <c r="A20" s="21" t="n"/>
      <c r="B20" s="24" t="n"/>
      <c r="D20" s="21" t="n"/>
      <c r="F20" s="21" t="n"/>
      <c r="H20" s="21" t="n"/>
      <c r="J20" s="21" t="n"/>
      <c r="L20" s="21" t="n"/>
      <c r="N20" s="21" t="n"/>
    </row>
    <row r="21"/>
    <row r="22"/>
    <row r="23"/>
    <row r="24">
      <c r="A24" s="3" t="inlineStr">
        <is>
          <t>Editable Validation Limit</t>
        </is>
      </c>
      <c r="B24" s="3" t="inlineStr">
        <is>
          <t>Value</t>
        </is>
      </c>
    </row>
    <row r="25" ht="24" customHeight="1">
      <c r="A25" s="7" t="inlineStr">
        <is>
          <t>Maximum quantity per line</t>
        </is>
      </c>
      <c r="B25" s="25" t="n">
        <v>10000</v>
      </c>
    </row>
    <row r="26" ht="24" customHeight="1">
      <c r="A26" s="4" t="inlineStr">
        <is>
          <t>Maximum unit price</t>
        </is>
      </c>
      <c r="B26" s="26" t="n">
        <v>10000</v>
      </c>
    </row>
    <row r="27" ht="24" customHeight="1">
      <c r="A27" s="7" t="inlineStr">
        <is>
          <t>Earliest proposal date</t>
        </is>
      </c>
      <c r="B27" s="27" t="n">
        <v>46023</v>
      </c>
    </row>
    <row r="28" ht="24" customHeight="1">
      <c r="A28" s="4" t="inlineStr">
        <is>
          <t>Latest proposal date</t>
        </is>
      </c>
      <c r="B28" s="27" t="n">
        <v>47118</v>
      </c>
    </row>
  </sheetData>
  <mergeCells count="1">
    <mergeCell ref="A1:N1"/>
  </mergeCells>
  <conditionalFormatting sqref="B27:B28">
    <cfRule type="expression" priority="1" dxfId="1">
      <formula>$B$27&gt;$B$28</formula>
    </cfRule>
  </conditionalFormatting>
  <dataValidations count="4">
    <dataValidation sqref="B5:B20" showDropDown="0" showInputMessage="1" showErrorMessage="1" allowBlank="0" errorTitle="Check annual visits" error="Enter a whole number from 1 through 366." promptTitle="Annual visits" prompt="Enter the planned number of visits in one year." type="whole" errorStyle="stop" operator="between">
      <formula1>1</formula1>
      <formula2>366</formula2>
    </dataValidation>
    <dataValidation sqref="B25" showDropDown="0" showInputMessage="0" showErrorMessage="1" allowBlank="0" errorTitle="Check maximum quantity" error="Enter a maximum from 1 through 1,000,000." type="decimal" errorStyle="stop" operator="between">
      <formula1>1</formula1>
      <formula2>1000000</formula2>
    </dataValidation>
    <dataValidation sqref="B26" showDropDown="0" showInputMessage="0" showErrorMessage="1" allowBlank="0" errorTitle="Check maximum price" error="Enter a nonnegative maximum up to $1,000,000." type="decimal" errorStyle="stop" operator="between">
      <formula1>0</formula1>
      <formula2>1000000</formula2>
    </dataValidation>
    <dataValidation sqref="B27:B28" showDropDown="0" showInputMessage="0" showErrorMessage="1" allowBlank="0" errorTitle="Check date limit" error="Enter an MM/DD/YYYY date within the available planning period." type="date" errorStyle="stop" operator="between">
      <formula1>DATE(2025,1,1)</formula1>
      <formula2>DATE(2036,12,31)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Workbook</dc:creator>
  <dc:title xmlns:dc="http://purl.org/dc/elements/1.1/">Commercial Pest Control Proposal Template</dc:title>
  <dc:subject xmlns:dc="http://purl.org/dc/elements/1.1/">Fictional commercial pest control proposal planning</dc:subject>
  <dcterms:created xmlns:dcterms="http://purl.org/dc/terms/" xmlns:xsi="http://www.w3.org/2001/XMLSchema-instance" xsi:type="dcterms:W3CDTF">2026-09-11T07:18:04Z</dcterms:created>
  <dcterms:modified xmlns:dcterms="http://purl.org/dc/terms/" xmlns:xsi="http://www.w3.org/2001/XMLSchema-instance" xsi:type="dcterms:W3CDTF">2026-09-11T07:18:05+00:00Z</dcterms:modified>
</cp:coreProperties>
</file>