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udget Detail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'Budget Detail'!$A$4:$J$124</definedName>
    <definedName name="_xlnm._FilterDatabase" localSheetId="2" hidden="1">'Assumptions'!$A$5:$C$10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;[Red]-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56D"/>
      <sz val="9"/>
    </font>
    <font>
      <name val="Calibri"/>
      <b val="1"/>
      <color rgb="00FFFFFF"/>
      <sz val="11"/>
    </font>
    <font>
      <name val="Calibri"/>
      <color rgb="0024343B"/>
      <sz val="10"/>
    </font>
    <font>
      <name val="Calibri"/>
      <b val="1"/>
      <color rgb="0024343B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3" fillId="3" borderId="1" pivotButton="0" quotePrefix="0" xfId="0"/>
    <xf numFmtId="0" fontId="5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by Section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'Summary'!$A$17:$A$20</f>
            </numRef>
          </cat>
          <val>
            <numRef>
              <f>'Summary'!$B$17:$B$20</f>
            </numRef>
          </val>
        </ser>
        <ser>
          <idx val="1"/>
          <order val="1"/>
          <tx>
            <strRef>
              <f>'Summary'!C16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'Summary'!$A$17:$A$20</f>
            </numRef>
          </cat>
          <val>
            <numRef>
              <f>'Summary'!$C$17:$C$20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Section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14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7" customWidth="1" min="3" max="3"/>
    <col width="20" customWidth="1" min="4" max="4"/>
    <col width="3" customWidth="1" min="5" max="5"/>
    <col width="26" customWidth="1" min="6" max="6"/>
    <col width="18" customWidth="1" min="7" max="7"/>
    <col width="4" customWidth="1" min="8" max="8"/>
  </cols>
  <sheetData>
    <row r="1" ht="25" customHeight="1">
      <c r="A1" s="1" t="inlineStr">
        <is>
          <t>Pest Control Annual Budget Spreadsheet</t>
        </is>
      </c>
    </row>
    <row r="2" ht="12" customHeight="1"/>
    <row r="3" ht="28" customHeight="1">
      <c r="A3" s="2" t="inlineStr">
        <is>
          <t>Annual revenue, direct cost, overhead, capital spend, and operating margin based on entered budget lines.</t>
        </is>
      </c>
    </row>
    <row r="4">
      <c r="A4" s="3" t="inlineStr">
        <is>
          <t>Budget Period</t>
        </is>
      </c>
      <c r="B4" s="4">
        <f>IF(OR(Assumptions!$B$6="",Assumptions!$B$7=""),"",TEXT(Assumptions!$B$6,"mm/dd/yyyy")&amp;" to "&amp;TEXT(Assumptions!$B$7,"mm/dd/yyyy"))</f>
        <v/>
      </c>
    </row>
    <row r="5"/>
    <row r="6" ht="30" customHeight="1">
      <c r="A6" s="5" t="inlineStr">
        <is>
          <t>Metric</t>
        </is>
      </c>
      <c r="B6" s="5" t="inlineStr">
        <is>
          <t>Planned</t>
        </is>
      </c>
      <c r="C6" s="5" t="inlineStr">
        <is>
          <t>Actual</t>
        </is>
      </c>
      <c r="D6" s="5" t="inlineStr">
        <is>
          <t>Favorable Variance</t>
        </is>
      </c>
      <c r="F6" s="5" t="inlineStr">
        <is>
          <t>Review Indicators</t>
        </is>
      </c>
      <c r="G6" s="5" t="n"/>
      <c r="H6" s="5" t="n"/>
    </row>
    <row r="7">
      <c r="A7" s="6" t="inlineStr">
        <is>
          <t>Revenue</t>
        </is>
      </c>
      <c r="B7" s="30">
        <f>IF(COUNTIFS('Budget Detail'!$A$5:$A$124,"&gt;="&amp;Assumptions!$B$6,'Budget Detail'!$A$5:$A$124,"&lt;="&amp;Assumptions!$B$7,'Budget Detail'!$B$5:$B$124,"Revenue",'Budget Detail'!$F$5:$F$124,"&lt;&gt;")=0,"",SUMIFS('Budget Detail'!$F$5:$F$124,'Budget Detail'!$A$5:$A$124,"&gt;="&amp;Assumptions!$B$6,'Budget Detail'!$A$5:$A$124,"&lt;="&amp;Assumptions!$B$7,'Budget Detail'!$B$5:$B$124,"Revenue"))</f>
        <v/>
      </c>
      <c r="C7" s="30">
        <f>IF(COUNTIFS('Budget Detail'!$A$5:$A$124,"&gt;="&amp;Assumptions!$B$6,'Budget Detail'!$A$5:$A$124,"&lt;="&amp;Assumptions!$B$7,'Budget Detail'!$B$5:$B$124,"Revenue",'Budget Detail'!$G$5:$G$124,"&lt;&gt;")=0,"",SUMIFS('Budget Detail'!$G$5:$G$124,'Budget Detail'!$A$5:$A$124,"&gt;="&amp;Assumptions!$B$6,'Budget Detail'!$A$5:$A$124,"&lt;="&amp;Assumptions!$B$7,'Budget Detail'!$B$5:$B$124,"Revenue"))</f>
        <v/>
      </c>
      <c r="D7" s="30">
        <f>IF(OR(B7="",C7=""),"",C7-B7)</f>
        <v/>
      </c>
      <c r="F7" s="6" t="inlineStr">
        <is>
          <t>Budget lines entered</t>
        </is>
      </c>
      <c r="G7" s="8">
        <f>COUNTIFS('Budget Detail'!$A$5:$A$124,"&gt;="&amp;Assumptions!$B$6,'Budget Detail'!$A$5:$A$124,"&lt;="&amp;Assumptions!$B$7,'Budget Detail'!$F$5:$F$124,"&lt;&gt;")</f>
        <v/>
      </c>
      <c r="H7" s="9" t="n"/>
    </row>
    <row r="8">
      <c r="A8" s="10" t="inlineStr">
        <is>
          <t>Direct Costs</t>
        </is>
      </c>
      <c r="B8" s="31">
        <f>IF(COUNTIFS('Budget Detail'!$A$5:$A$124,"&gt;="&amp;Assumptions!$B$6,'Budget Detail'!$A$5:$A$124,"&lt;="&amp;Assumptions!$B$7,'Budget Detail'!$B$5:$B$124,"Direct Cost",'Budget Detail'!$F$5:$F$124,"&lt;&gt;")=0,"",SUMIFS('Budget Detail'!$F$5:$F$124,'Budget Detail'!$A$5:$A$124,"&gt;="&amp;Assumptions!$B$6,'Budget Detail'!$A$5:$A$124,"&lt;="&amp;Assumptions!$B$7,'Budget Detail'!$B$5:$B$124,"Direct Cost"))</f>
        <v/>
      </c>
      <c r="C8" s="31">
        <f>IF(COUNTIFS('Budget Detail'!$A$5:$A$124,"&gt;="&amp;Assumptions!$B$6,'Budget Detail'!$A$5:$A$124,"&lt;="&amp;Assumptions!$B$7,'Budget Detail'!$B$5:$B$124,"Direct Cost",'Budget Detail'!$G$5:$G$124,"&lt;&gt;")=0,"",SUMIFS('Budget Detail'!$G$5:$G$124,'Budget Detail'!$A$5:$A$124,"&gt;="&amp;Assumptions!$B$6,'Budget Detail'!$A$5:$A$124,"&lt;="&amp;Assumptions!$B$7,'Budget Detail'!$B$5:$B$124,"Direct Cost"))</f>
        <v/>
      </c>
      <c r="D8" s="31">
        <f>IF(OR(B8="",C8=""),"",B8-C8)</f>
        <v/>
      </c>
      <c r="F8" s="10" t="inlineStr">
        <is>
          <t>Actual amounts entered</t>
        </is>
      </c>
      <c r="G8" s="12">
        <f>COUNTIFS('Budget Detail'!$A$5:$A$124,"&gt;="&amp;Assumptions!$B$6,'Budget Detail'!$A$5:$A$124,"&lt;="&amp;Assumptions!$B$7,'Budget Detail'!$G$5:$G$124,"&lt;&gt;")</f>
        <v/>
      </c>
      <c r="H8" s="13" t="n"/>
    </row>
    <row r="9">
      <c r="A9" s="6" t="inlineStr">
        <is>
          <t>Overhead</t>
        </is>
      </c>
      <c r="B9" s="30">
        <f>IF(COUNTIFS('Budget Detail'!$A$5:$A$124,"&gt;="&amp;Assumptions!$B$6,'Budget Detail'!$A$5:$A$124,"&lt;="&amp;Assumptions!$B$7,'Budget Detail'!$B$5:$B$124,"Overhead",'Budget Detail'!$F$5:$F$124,"&lt;&gt;")=0,"",SUMIFS('Budget Detail'!$F$5:$F$124,'Budget Detail'!$A$5:$A$124,"&gt;="&amp;Assumptions!$B$6,'Budget Detail'!$A$5:$A$124,"&lt;="&amp;Assumptions!$B$7,'Budget Detail'!$B$5:$B$124,"Overhead"))</f>
        <v/>
      </c>
      <c r="C9" s="30">
        <f>IF(COUNTIFS('Budget Detail'!$A$5:$A$124,"&gt;="&amp;Assumptions!$B$6,'Budget Detail'!$A$5:$A$124,"&lt;="&amp;Assumptions!$B$7,'Budget Detail'!$B$5:$B$124,"Overhead",'Budget Detail'!$G$5:$G$124,"&lt;&gt;")=0,"",SUMIFS('Budget Detail'!$G$5:$G$124,'Budget Detail'!$A$5:$A$124,"&gt;="&amp;Assumptions!$B$6,'Budget Detail'!$A$5:$A$124,"&lt;="&amp;Assumptions!$B$7,'Budget Detail'!$B$5:$B$124,"Overhead"))</f>
        <v/>
      </c>
      <c r="D9" s="30">
        <f>IF(OR(B9="",C9=""),"",B9-C9)</f>
        <v/>
      </c>
      <c r="F9" s="6" t="inlineStr">
        <is>
          <t>Items needing review</t>
        </is>
      </c>
      <c r="G9" s="8">
        <f>COUNTIF('Budget Detail'!$J$5:$J$124,"Review*")</f>
        <v/>
      </c>
      <c r="H9" s="9" t="n"/>
    </row>
    <row r="10">
      <c r="A10" s="10" t="inlineStr">
        <is>
          <t>Operating Profit</t>
        </is>
      </c>
      <c r="B10" s="31">
        <f>IF(B7="","",B7-IF(B8="",0,B8)-IF(B9="",0,B9))</f>
        <v/>
      </c>
      <c r="C10" s="31">
        <f>IF(C7="","",C7-IF(C8="",0,C8)-IF(C9="",0,C9))</f>
        <v/>
      </c>
      <c r="D10" s="31">
        <f>IF(OR(B10="",C10=""),"",C10-B10)</f>
        <v/>
      </c>
      <c r="F10" s="10" t="inlineStr">
        <is>
          <t>Deferred items</t>
        </is>
      </c>
      <c r="G10" s="12">
        <f>COUNTIF('Budget Detail'!$E$5:$E$124,"Deferred")</f>
        <v/>
      </c>
      <c r="H10" s="13" t="n"/>
    </row>
    <row r="11">
      <c r="A11" s="6" t="inlineStr">
        <is>
          <t>Operating Margin</t>
        </is>
      </c>
      <c r="B11" s="32">
        <f>IFERROR(B10/B7,"")</f>
        <v/>
      </c>
      <c r="C11" s="32">
        <f>IFERROR(C10/C7,"")</f>
        <v/>
      </c>
      <c r="D11" s="32">
        <f>IF(OR(B11="",C11=""),"",C11-B11)</f>
        <v/>
      </c>
      <c r="F11" s="6" t="inlineStr">
        <is>
          <t>Actual margin vs target</t>
        </is>
      </c>
      <c r="G11" s="32">
        <f>IF(C11="","",C11-Assumptions!$B$9)</f>
        <v/>
      </c>
      <c r="H11" s="9" t="n"/>
    </row>
    <row r="12">
      <c r="A12" s="10" t="inlineStr">
        <is>
          <t>Capital Spend</t>
        </is>
      </c>
      <c r="B12" s="31">
        <f>IF(COUNTIFS('Budget Detail'!$A$5:$A$124,"&gt;="&amp;Assumptions!$B$6,'Budget Detail'!$A$5:$A$124,"&lt;="&amp;Assumptions!$B$7,'Budget Detail'!$B$5:$B$124,"Capital Spend",'Budget Detail'!$F$5:$F$124,"&lt;&gt;")=0,"",SUMIFS('Budget Detail'!$F$5:$F$124,'Budget Detail'!$A$5:$A$124,"&gt;="&amp;Assumptions!$B$6,'Budget Detail'!$A$5:$A$124,"&lt;="&amp;Assumptions!$B$7,'Budget Detail'!$B$5:$B$124,"Capital Spend"))</f>
        <v/>
      </c>
      <c r="C12" s="31">
        <f>IF(COUNTIFS('Budget Detail'!$A$5:$A$124,"&gt;="&amp;Assumptions!$B$6,'Budget Detail'!$A$5:$A$124,"&lt;="&amp;Assumptions!$B$7,'Budget Detail'!$B$5:$B$124,"Capital Spend",'Budget Detail'!$G$5:$G$124,"&lt;&gt;")=0,"",SUMIFS('Budget Detail'!$G$5:$G$124,'Budget Detail'!$A$5:$A$124,"&gt;="&amp;Assumptions!$B$6,'Budget Detail'!$A$5:$A$124,"&lt;="&amp;Assumptions!$B$7,'Budget Detail'!$B$5:$B$124,"Capital Spend"))</f>
        <v/>
      </c>
      <c r="D12" s="31">
        <f>IF(OR(B12="",C12=""),"",B12-C12)</f>
        <v/>
      </c>
    </row>
    <row r="13"/>
    <row r="14"/>
    <row r="15"/>
    <row r="16" ht="30" customHeight="1">
      <c r="A16" s="5" t="inlineStr">
        <is>
          <t>Section</t>
        </is>
      </c>
      <c r="B16" s="5" t="inlineStr">
        <is>
          <t>Planned</t>
        </is>
      </c>
      <c r="C16" s="5" t="inlineStr">
        <is>
          <t>Actual</t>
        </is>
      </c>
      <c r="D16" s="5" t="inlineStr">
        <is>
          <t>Favorable Variance</t>
        </is>
      </c>
    </row>
    <row r="17">
      <c r="A17" s="6" t="inlineStr">
        <is>
          <t>Revenue</t>
        </is>
      </c>
      <c r="B17" s="30">
        <f>B7</f>
        <v/>
      </c>
      <c r="C17" s="30">
        <f>C7</f>
        <v/>
      </c>
      <c r="D17" s="30">
        <f>D7</f>
        <v/>
      </c>
    </row>
    <row r="18">
      <c r="A18" s="10" t="inlineStr">
        <is>
          <t>Direct Costs</t>
        </is>
      </c>
      <c r="B18" s="31">
        <f>B8</f>
        <v/>
      </c>
      <c r="C18" s="31">
        <f>C8</f>
        <v/>
      </c>
      <c r="D18" s="31">
        <f>D8</f>
        <v/>
      </c>
    </row>
    <row r="19">
      <c r="A19" s="6" t="inlineStr">
        <is>
          <t>Overhead</t>
        </is>
      </c>
      <c r="B19" s="30">
        <f>B9</f>
        <v/>
      </c>
      <c r="C19" s="30">
        <f>C9</f>
        <v/>
      </c>
      <c r="D19" s="30">
        <f>D9</f>
        <v/>
      </c>
    </row>
    <row r="20">
      <c r="A20" s="10" t="inlineStr">
        <is>
          <t>Capital Spend</t>
        </is>
      </c>
      <c r="B20" s="31">
        <f>B12</f>
        <v/>
      </c>
      <c r="C20" s="31">
        <f>C12</f>
        <v/>
      </c>
      <c r="D20" s="31">
        <f>D12</f>
        <v/>
      </c>
    </row>
  </sheetData>
  <mergeCells count="1">
    <mergeCell ref="A1:H2"/>
  </mergeCells>
  <conditionalFormatting sqref="D7:D12">
    <cfRule type="expression" priority="1" dxfId="0">
      <formula>AND(ISNUMBER($D7),$D7&gt;0)</formula>
    </cfRule>
    <cfRule type="expression" priority="2" dxfId="1">
      <formula>AND(ISNUMBER($D7),$D7&lt;0)</formula>
    </cfRule>
  </conditionalFormatting>
  <conditionalFormatting sqref="G11">
    <cfRule type="expression" priority="3" dxfId="0">
      <formula>AND(ISNUMBER($G11),$G11&gt;=0)</formula>
    </cfRule>
    <cfRule type="expression" priority="4" dxfId="1">
      <formula>AND(ISNUMBER($G11),$G11&lt;0)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38" customWidth="1" min="3" max="3"/>
    <col width="22" customWidth="1" min="4" max="4"/>
    <col width="17" customWidth="1" min="5" max="5"/>
    <col width="16" customWidth="1" min="6" max="6"/>
    <col width="16" customWidth="1" min="7" max="7"/>
    <col width="18" customWidth="1" min="8" max="8"/>
    <col width="13" customWidth="1" min="9" max="9"/>
    <col width="25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25" customHeight="1">
      <c r="A1" s="1" t="inlineStr">
        <is>
          <t>Pest Control Annual Budget Detail</t>
        </is>
      </c>
    </row>
    <row r="2" ht="12" customHeight="1"/>
    <row r="3" ht="28" customHeight="1">
      <c r="A3" s="2" t="inlineStr">
        <is>
          <t>Enter planned and actual amounts by budget line. All included sample entries are fictional.</t>
        </is>
      </c>
    </row>
    <row r="4" ht="34" customHeight="1">
      <c r="A4" s="15" t="inlineStr">
        <is>
          <t>Budget Date</t>
        </is>
      </c>
      <c r="B4" s="15" t="inlineStr">
        <is>
          <t>Budget Section</t>
        </is>
      </c>
      <c r="C4" s="15" t="inlineStr">
        <is>
          <t>Line Item</t>
        </is>
      </c>
      <c r="D4" s="15" t="inlineStr">
        <is>
          <t>Responsibility</t>
        </is>
      </c>
      <c r="E4" s="15" t="inlineStr">
        <is>
          <t>Status</t>
        </is>
      </c>
      <c r="F4" s="15" t="inlineStr">
        <is>
          <t>Planned Amount</t>
        </is>
      </c>
      <c r="G4" s="15" t="inlineStr">
        <is>
          <t>Actual Amount</t>
        </is>
      </c>
      <c r="H4" s="15" t="inlineStr">
        <is>
          <t>Favorable Variance</t>
        </is>
      </c>
      <c r="I4" s="15" t="inlineStr">
        <is>
          <t>Variance %</t>
        </is>
      </c>
      <c r="J4" s="15" t="inlineStr">
        <is>
          <t>Review Alert</t>
        </is>
      </c>
    </row>
    <row r="5" ht="28" customHeight="1">
      <c r="A5" s="33" t="n">
        <v>46037</v>
      </c>
      <c r="B5" s="17" t="inlineStr">
        <is>
          <t>Revenue</t>
        </is>
      </c>
      <c r="C5" s="18" t="inlineStr">
        <is>
          <t>Fictional recurring service revenue</t>
        </is>
      </c>
      <c r="D5" s="17" t="inlineStr">
        <is>
          <t>Owner / Manager</t>
        </is>
      </c>
      <c r="E5" s="17" t="inlineStr">
        <is>
          <t>Included</t>
        </is>
      </c>
      <c r="F5" s="34" t="n">
        <v>265000</v>
      </c>
      <c r="G5" s="34" t="n">
        <v>270500</v>
      </c>
      <c r="H5" s="30">
        <f>IF(OR($A5="",$B5="",NOT(ISNUMBER($F5)),NOT(ISNUMBER($G5))),"",IF($B5="Revenue",$G5-$F5,$F5-$G5))</f>
        <v/>
      </c>
      <c r="I5" s="32">
        <f>IF(OR($H5="",NOT(ISNUMBER($F5)),$F5=0),"",IFERROR($H5/$F5,""))</f>
        <v/>
      </c>
      <c r="J5" s="20">
        <f>IF($A5="","",IF($E5="Deferred","Deferred item",IF(NOT(ISNUMBER($F5)),"Enter planned amount",IF($G5="","Actual pending",IF(NOT(ISNUMBER($G5)),"Check actual amount",IF(OR($F5&gt;Assumptions!$B$10,$G5&gt;Assumptions!$B$10),"Review large line",IF(AND($F5=0,$G5&gt;0),"Review unplanned amount",IF(AND(ISNUMBER($I5),ABS($I5)&gt;=Assumptions!$B$8),"Review variance","Within threshold"))))))))</f>
        <v/>
      </c>
      <c r="L5">
        <f>Assumptions!A14</f>
        <v/>
      </c>
      <c r="M5">
        <f>Assumptions!C14</f>
        <v/>
      </c>
      <c r="N5">
        <f>Assumptions!E14</f>
        <v/>
      </c>
      <c r="O5">
        <f>Assumptions!B6</f>
        <v/>
      </c>
    </row>
    <row r="6" ht="28" customHeight="1">
      <c r="A6" s="33" t="n">
        <v>46068</v>
      </c>
      <c r="B6" s="17" t="inlineStr">
        <is>
          <t>Revenue</t>
        </is>
      </c>
      <c r="C6" s="18" t="inlineStr">
        <is>
          <t>Fictional one-time service revenue</t>
        </is>
      </c>
      <c r="D6" s="17" t="inlineStr">
        <is>
          <t>Service Manager</t>
        </is>
      </c>
      <c r="E6" s="17" t="inlineStr">
        <is>
          <t>Included</t>
        </is>
      </c>
      <c r="F6" s="34" t="n">
        <v>78000</v>
      </c>
      <c r="G6" s="34" t="n">
        <v>72400</v>
      </c>
      <c r="H6" s="31">
        <f>IF(OR($A6="",$B6="",NOT(ISNUMBER($F6)),NOT(ISNUMBER($G6))),"",IF($B6="Revenue",$G6-$F6,$F6-$G6))</f>
        <v/>
      </c>
      <c r="I6" s="35">
        <f>IF(OR($H6="",NOT(ISNUMBER($F6)),$F6=0),"",IFERROR($H6/$F6,""))</f>
        <v/>
      </c>
      <c r="J6" s="22">
        <f>IF($A6="","",IF($E6="Deferred","Deferred item",IF(NOT(ISNUMBER($F6)),"Enter planned amount",IF($G6="","Actual pending",IF(NOT(ISNUMBER($G6)),"Check actual amount",IF(OR($F6&gt;Assumptions!$B$10,$G6&gt;Assumptions!$B$10),"Review large line",IF(AND($F6=0,$G6&gt;0),"Review unplanned amount",IF(AND(ISNUMBER($I6),ABS($I6)&gt;=Assumptions!$B$8),"Review variance","Within threshold"))))))))</f>
        <v/>
      </c>
      <c r="L6">
        <f>Assumptions!A15</f>
        <v/>
      </c>
      <c r="M6">
        <f>Assumptions!C15</f>
        <v/>
      </c>
      <c r="N6">
        <f>Assumptions!E15</f>
        <v/>
      </c>
      <c r="O6">
        <f>Assumptions!B7</f>
        <v/>
      </c>
    </row>
    <row r="7" ht="28" customHeight="1">
      <c r="A7" s="33" t="n">
        <v>46096</v>
      </c>
      <c r="B7" s="17" t="inlineStr">
        <is>
          <t>Revenue</t>
        </is>
      </c>
      <c r="C7" s="18" t="inlineStr">
        <is>
          <t>Fictional inspection fee revenue</t>
        </is>
      </c>
      <c r="D7" s="17" t="inlineStr">
        <is>
          <t>Office Manager</t>
        </is>
      </c>
      <c r="E7" s="17" t="inlineStr">
        <is>
          <t>Manager Review</t>
        </is>
      </c>
      <c r="F7" s="34" t="n">
        <v>42000</v>
      </c>
      <c r="G7" s="34" t="n">
        <v>42000</v>
      </c>
      <c r="H7" s="30">
        <f>IF(OR($A7="",$B7="",NOT(ISNUMBER($F7)),NOT(ISNUMBER($G7))),"",IF($B7="Revenue",$G7-$F7,$F7-$G7))</f>
        <v/>
      </c>
      <c r="I7" s="32">
        <f>IF(OR($H7="",NOT(ISNUMBER($F7)),$F7=0),"",IFERROR($H7/$F7,""))</f>
        <v/>
      </c>
      <c r="J7" s="20">
        <f>IF($A7="","",IF($E7="Deferred","Deferred item",IF(NOT(ISNUMBER($F7)),"Enter planned amount",IF($G7="","Actual pending",IF(NOT(ISNUMBER($G7)),"Check actual amount",IF(OR($F7&gt;Assumptions!$B$10,$G7&gt;Assumptions!$B$10),"Review large line",IF(AND($F7=0,$G7&gt;0),"Review unplanned amount",IF(AND(ISNUMBER($I7),ABS($I7)&gt;=Assumptions!$B$8),"Review variance","Within threshold"))))))))</f>
        <v/>
      </c>
      <c r="L7">
        <f>Assumptions!A16</f>
        <v/>
      </c>
      <c r="M7">
        <f>Assumptions!C16</f>
        <v/>
      </c>
      <c r="N7">
        <f>Assumptions!E16</f>
        <v/>
      </c>
    </row>
    <row r="8" ht="28" customHeight="1">
      <c r="A8" s="33" t="n">
        <v>46127</v>
      </c>
      <c r="B8" s="17" t="inlineStr">
        <is>
          <t>Direct Cost</t>
        </is>
      </c>
      <c r="C8" s="18" t="inlineStr">
        <is>
          <t>Fictional field technician wage budget</t>
        </is>
      </c>
      <c r="D8" s="17" t="inlineStr">
        <is>
          <t>Service Manager</t>
        </is>
      </c>
      <c r="E8" s="17" t="inlineStr">
        <is>
          <t>Included</t>
        </is>
      </c>
      <c r="F8" s="34" t="n">
        <v>148000</v>
      </c>
      <c r="G8" s="34" t="n">
        <v>152500</v>
      </c>
      <c r="H8" s="31">
        <f>IF(OR($A8="",$B8="",NOT(ISNUMBER($F8)),NOT(ISNUMBER($G8))),"",IF($B8="Revenue",$G8-$F8,$F8-$G8))</f>
        <v/>
      </c>
      <c r="I8" s="35">
        <f>IF(OR($H8="",NOT(ISNUMBER($F8)),$F8=0),"",IFERROR($H8/$F8,""))</f>
        <v/>
      </c>
      <c r="J8" s="22">
        <f>IF($A8="","",IF($E8="Deferred","Deferred item",IF(NOT(ISNUMBER($F8)),"Enter planned amount",IF($G8="","Actual pending",IF(NOT(ISNUMBER($G8)),"Check actual amount",IF(OR($F8&gt;Assumptions!$B$10,$G8&gt;Assumptions!$B$10),"Review large line",IF(AND($F8=0,$G8&gt;0),"Review unplanned amount",IF(AND(ISNUMBER($I8),ABS($I8)&gt;=Assumptions!$B$8),"Review variance","Within threshold"))))))))</f>
        <v/>
      </c>
      <c r="L8">
        <f>Assumptions!A17</f>
        <v/>
      </c>
      <c r="M8">
        <f>Assumptions!C17</f>
        <v/>
      </c>
      <c r="N8">
        <f>Assumptions!E17</f>
        <v/>
      </c>
    </row>
    <row r="9" ht="28" customHeight="1">
      <c r="A9" s="33" t="n">
        <v>46157</v>
      </c>
      <c r="B9" s="17" t="inlineStr">
        <is>
          <t>Direct Cost</t>
        </is>
      </c>
      <c r="C9" s="18" t="inlineStr">
        <is>
          <t>Fictional pest-control material budget</t>
        </is>
      </c>
      <c r="D9" s="17" t="inlineStr">
        <is>
          <t>Inventory Coordinator</t>
        </is>
      </c>
      <c r="E9" s="17" t="inlineStr">
        <is>
          <t>Included</t>
        </is>
      </c>
      <c r="F9" s="34" t="n">
        <v>36000</v>
      </c>
      <c r="G9" s="34" t="n">
        <v>39800</v>
      </c>
      <c r="H9" s="30">
        <f>IF(OR($A9="",$B9="",NOT(ISNUMBER($F9)),NOT(ISNUMBER($G9))),"",IF($B9="Revenue",$G9-$F9,$F9-$G9))</f>
        <v/>
      </c>
      <c r="I9" s="32">
        <f>IF(OR($H9="",NOT(ISNUMBER($F9)),$F9=0),"",IFERROR($H9/$F9,""))</f>
        <v/>
      </c>
      <c r="J9" s="20">
        <f>IF($A9="","",IF($E9="Deferred","Deferred item",IF(NOT(ISNUMBER($F9)),"Enter planned amount",IF($G9="","Actual pending",IF(NOT(ISNUMBER($G9)),"Check actual amount",IF(OR($F9&gt;Assumptions!$B$10,$G9&gt;Assumptions!$B$10),"Review large line",IF(AND($F9=0,$G9&gt;0),"Review unplanned amount",IF(AND(ISNUMBER($I9),ABS($I9)&gt;=Assumptions!$B$8),"Review variance","Within threshold"))))))))</f>
        <v/>
      </c>
      <c r="L9">
        <f>Assumptions!A14</f>
        <v/>
      </c>
      <c r="M9">
        <f>Assumptions!C14</f>
        <v/>
      </c>
      <c r="N9">
        <f>Assumptions!E14</f>
        <v/>
      </c>
    </row>
    <row r="10" ht="28" customHeight="1">
      <c r="A10" s="33" t="n">
        <v>46188</v>
      </c>
      <c r="B10" s="17" t="inlineStr">
        <is>
          <t>Direct Cost</t>
        </is>
      </c>
      <c r="C10" s="18" t="inlineStr">
        <is>
          <t>Fictional fleet fuel and mileage budget</t>
        </is>
      </c>
      <c r="D10" s="17" t="inlineStr">
        <is>
          <t>Service Manager</t>
        </is>
      </c>
      <c r="E10" s="17" t="inlineStr">
        <is>
          <t>Included</t>
        </is>
      </c>
      <c r="F10" s="34" t="n">
        <v>28000</v>
      </c>
      <c r="G10" s="34" t="n">
        <v>25900</v>
      </c>
      <c r="H10" s="31">
        <f>IF(OR($A10="",$B10="",NOT(ISNUMBER($F10)),NOT(ISNUMBER($G10))),"",IF($B10="Revenue",$G10-$F10,$F10-$G10))</f>
        <v/>
      </c>
      <c r="I10" s="35">
        <f>IF(OR($H10="",NOT(ISNUMBER($F10)),$F10=0),"",IFERROR($H10/$F10,""))</f>
        <v/>
      </c>
      <c r="J10" s="22">
        <f>IF($A10="","",IF($E10="Deferred","Deferred item",IF(NOT(ISNUMBER($F10)),"Enter planned amount",IF($G10="","Actual pending",IF(NOT(ISNUMBER($G10)),"Check actual amount",IF(OR($F10&gt;Assumptions!$B$10,$G10&gt;Assumptions!$B$10),"Review large line",IF(AND($F10=0,$G10&gt;0),"Review unplanned amount",IF(AND(ISNUMBER($I10),ABS($I10)&gt;=Assumptions!$B$8),"Review variance","Within threshold"))))))))</f>
        <v/>
      </c>
      <c r="L10">
        <f>Assumptions!A15</f>
        <v/>
      </c>
      <c r="M10">
        <f>Assumptions!C15</f>
        <v/>
      </c>
      <c r="N10">
        <f>Assumptions!E15</f>
        <v/>
      </c>
    </row>
    <row r="11" ht="28" customHeight="1">
      <c r="A11" s="33" t="n">
        <v>46218</v>
      </c>
      <c r="B11" s="17" t="inlineStr">
        <is>
          <t>Overhead</t>
        </is>
      </c>
      <c r="C11" s="18" t="inlineStr">
        <is>
          <t>Fictional office and dispatch wage budget</t>
        </is>
      </c>
      <c r="D11" s="17" t="inlineStr">
        <is>
          <t>Office Manager</t>
        </is>
      </c>
      <c r="E11" s="17" t="inlineStr">
        <is>
          <t>Included</t>
        </is>
      </c>
      <c r="F11" s="34" t="n">
        <v>82000</v>
      </c>
      <c r="G11" s="34" t="n">
        <v>81500</v>
      </c>
      <c r="H11" s="30">
        <f>IF(OR($A11="",$B11="",NOT(ISNUMBER($F11)),NOT(ISNUMBER($G11))),"",IF($B11="Revenue",$G11-$F11,$F11-$G11))</f>
        <v/>
      </c>
      <c r="I11" s="32">
        <f>IF(OR($H11="",NOT(ISNUMBER($F11)),$F11=0),"",IFERROR($H11/$F11,""))</f>
        <v/>
      </c>
      <c r="J11" s="20">
        <f>IF($A11="","",IF($E11="Deferred","Deferred item",IF(NOT(ISNUMBER($F11)),"Enter planned amount",IF($G11="","Actual pending",IF(NOT(ISNUMBER($G11)),"Check actual amount",IF(OR($F11&gt;Assumptions!$B$10,$G11&gt;Assumptions!$B$10),"Review large line",IF(AND($F11=0,$G11&gt;0),"Review unplanned amount",IF(AND(ISNUMBER($I11),ABS($I11)&gt;=Assumptions!$B$8),"Review variance","Within threshold"))))))))</f>
        <v/>
      </c>
      <c r="L11">
        <f>Assumptions!A16</f>
        <v/>
      </c>
      <c r="M11">
        <f>Assumptions!C16</f>
        <v/>
      </c>
      <c r="N11">
        <f>Assumptions!E16</f>
        <v/>
      </c>
    </row>
    <row r="12" ht="28" customHeight="1">
      <c r="A12" s="33" t="n">
        <v>46249</v>
      </c>
      <c r="B12" s="17" t="inlineStr">
        <is>
          <t>Overhead</t>
        </is>
      </c>
      <c r="C12" s="18" t="inlineStr">
        <is>
          <t>Fictional facility and utility budget</t>
        </is>
      </c>
      <c r="D12" s="17" t="inlineStr">
        <is>
          <t>Owner / Manager</t>
        </is>
      </c>
      <c r="E12" s="17" t="inlineStr">
        <is>
          <t>Included</t>
        </is>
      </c>
      <c r="F12" s="34" t="n">
        <v>31200</v>
      </c>
      <c r="G12" s="34" t="n"/>
      <c r="H12" s="31">
        <f>IF(OR($A12="",$B12="",NOT(ISNUMBER($F12)),NOT(ISNUMBER($G12))),"",IF($B12="Revenue",$G12-$F12,$F12-$G12))</f>
        <v/>
      </c>
      <c r="I12" s="35">
        <f>IF(OR($H12="",NOT(ISNUMBER($F12)),$F12=0),"",IFERROR($H12/$F12,""))</f>
        <v/>
      </c>
      <c r="J12" s="22">
        <f>IF($A12="","",IF($E12="Deferred","Deferred item",IF(NOT(ISNUMBER($F12)),"Enter planned amount",IF($G12="","Actual pending",IF(NOT(ISNUMBER($G12)),"Check actual amount",IF(OR($F12&gt;Assumptions!$B$10,$G12&gt;Assumptions!$B$10),"Review large line",IF(AND($F12=0,$G12&gt;0),"Review unplanned amount",IF(AND(ISNUMBER($I12),ABS($I12)&gt;=Assumptions!$B$8),"Review variance","Within threshold"))))))))</f>
        <v/>
      </c>
      <c r="L12">
        <f>Assumptions!A17</f>
        <v/>
      </c>
      <c r="M12">
        <f>Assumptions!C17</f>
        <v/>
      </c>
      <c r="N12">
        <f>Assumptions!E17</f>
        <v/>
      </c>
    </row>
    <row r="13" ht="28" customHeight="1">
      <c r="A13" s="33" t="n">
        <v>46280</v>
      </c>
      <c r="B13" s="17" t="inlineStr">
        <is>
          <t>Overhead</t>
        </is>
      </c>
      <c r="C13" s="18" t="inlineStr">
        <is>
          <t>Fictional business insurance estimate</t>
        </is>
      </c>
      <c r="D13" s="17" t="inlineStr">
        <is>
          <t>Owner / Manager</t>
        </is>
      </c>
      <c r="E13" s="17" t="inlineStr">
        <is>
          <t>Manager Review</t>
        </is>
      </c>
      <c r="F13" s="34" t="n">
        <v>24000</v>
      </c>
      <c r="G13" s="34" t="n">
        <v>25100</v>
      </c>
      <c r="H13" s="30">
        <f>IF(OR($A13="",$B13="",NOT(ISNUMBER($F13)),NOT(ISNUMBER($G13))),"",IF($B13="Revenue",$G13-$F13,$F13-$G13))</f>
        <v/>
      </c>
      <c r="I13" s="32">
        <f>IF(OR($H13="",NOT(ISNUMBER($F13)),$F13=0),"",IFERROR($H13/$F13,""))</f>
        <v/>
      </c>
      <c r="J13" s="20">
        <f>IF($A13="","",IF($E13="Deferred","Deferred item",IF(NOT(ISNUMBER($F13)),"Enter planned amount",IF($G13="","Actual pending",IF(NOT(ISNUMBER($G13)),"Check actual amount",IF(OR($F13&gt;Assumptions!$B$10,$G13&gt;Assumptions!$B$10),"Review large line",IF(AND($F13=0,$G13&gt;0),"Review unplanned amount",IF(AND(ISNUMBER($I13),ABS($I13)&gt;=Assumptions!$B$8),"Review variance","Within threshold"))))))))</f>
        <v/>
      </c>
      <c r="L13">
        <f>Assumptions!A14</f>
        <v/>
      </c>
      <c r="M13">
        <f>Assumptions!C14</f>
        <v/>
      </c>
      <c r="N13">
        <f>Assumptions!E14</f>
        <v/>
      </c>
    </row>
    <row r="14" ht="28" customHeight="1">
      <c r="A14" s="33" t="n">
        <v>46310</v>
      </c>
      <c r="B14" s="17" t="inlineStr">
        <is>
          <t>Capital Spend</t>
        </is>
      </c>
      <c r="C14" s="18" t="inlineStr">
        <is>
          <t>Fictional service vehicle replacement reserve</t>
        </is>
      </c>
      <c r="D14" s="17" t="inlineStr">
        <is>
          <t>Owner / Manager</t>
        </is>
      </c>
      <c r="E14" s="17" t="inlineStr">
        <is>
          <t>Deferred</t>
        </is>
      </c>
      <c r="F14" s="34" t="n">
        <v>48000</v>
      </c>
      <c r="G14" s="34" t="n">
        <v>0</v>
      </c>
      <c r="H14" s="31">
        <f>IF(OR($A14="",$B14="",NOT(ISNUMBER($F14)),NOT(ISNUMBER($G14))),"",IF($B14="Revenue",$G14-$F14,$F14-$G14))</f>
        <v/>
      </c>
      <c r="I14" s="35">
        <f>IF(OR($H14="",NOT(ISNUMBER($F14)),$F14=0),"",IFERROR($H14/$F14,""))</f>
        <v/>
      </c>
      <c r="J14" s="22">
        <f>IF($A14="","",IF($E14="Deferred","Deferred item",IF(NOT(ISNUMBER($F14)),"Enter planned amount",IF($G14="","Actual pending",IF(NOT(ISNUMBER($G14)),"Check actual amount",IF(OR($F14&gt;Assumptions!$B$10,$G14&gt;Assumptions!$B$10),"Review large line",IF(AND($F14=0,$G14&gt;0),"Review unplanned amount",IF(AND(ISNUMBER($I14),ABS($I14)&gt;=Assumptions!$B$8),"Review variance","Within threshold"))))))))</f>
        <v/>
      </c>
      <c r="L14">
        <f>Assumptions!A15</f>
        <v/>
      </c>
      <c r="M14">
        <f>Assumptions!C15</f>
        <v/>
      </c>
      <c r="N14">
        <f>Assumptions!E15</f>
        <v/>
      </c>
    </row>
    <row r="15" ht="28" customHeight="1">
      <c r="A15" s="33" t="n"/>
      <c r="B15" s="17" t="n"/>
      <c r="C15" s="18" t="n"/>
      <c r="D15" s="17" t="n"/>
      <c r="E15" s="17" t="n"/>
      <c r="F15" s="34" t="n"/>
      <c r="G15" s="34" t="n"/>
      <c r="H15" s="30">
        <f>IF(OR($A15="",$B15="",NOT(ISNUMBER($F15)),NOT(ISNUMBER($G15))),"",IF($B15="Revenue",$G15-$F15,$F15-$G15))</f>
        <v/>
      </c>
      <c r="I15" s="32">
        <f>IF(OR($H15="",NOT(ISNUMBER($F15)),$F15=0),"",IFERROR($H15/$F15,""))</f>
        <v/>
      </c>
      <c r="J15" s="20">
        <f>IF($A15="","",IF($E15="Deferred","Deferred item",IF(NOT(ISNUMBER($F15)),"Enter planned amount",IF($G15="","Actual pending",IF(NOT(ISNUMBER($G15)),"Check actual amount",IF(OR($F15&gt;Assumptions!$B$10,$G15&gt;Assumptions!$B$10),"Review large line",IF(AND($F15=0,$G15&gt;0),"Review unplanned amount",IF(AND(ISNUMBER($I15),ABS($I15)&gt;=Assumptions!$B$8),"Review variance","Within threshold"))))))))</f>
        <v/>
      </c>
      <c r="L15">
        <f>Assumptions!A16</f>
        <v/>
      </c>
      <c r="M15">
        <f>Assumptions!C16</f>
        <v/>
      </c>
      <c r="N15">
        <f>Assumptions!E16</f>
        <v/>
      </c>
    </row>
    <row r="16" ht="28" customHeight="1">
      <c r="A16" s="33" t="n"/>
      <c r="B16" s="17" t="n"/>
      <c r="C16" s="18" t="n"/>
      <c r="D16" s="17" t="n"/>
      <c r="E16" s="17" t="n"/>
      <c r="F16" s="34" t="n"/>
      <c r="G16" s="34" t="n"/>
      <c r="H16" s="31">
        <f>IF(OR($A16="",$B16="",NOT(ISNUMBER($F16)),NOT(ISNUMBER($G16))),"",IF($B16="Revenue",$G16-$F16,$F16-$G16))</f>
        <v/>
      </c>
      <c r="I16" s="35">
        <f>IF(OR($H16="",NOT(ISNUMBER($F16)),$F16=0),"",IFERROR($H16/$F16,""))</f>
        <v/>
      </c>
      <c r="J16" s="22">
        <f>IF($A16="","",IF($E16="Deferred","Deferred item",IF(NOT(ISNUMBER($F16)),"Enter planned amount",IF($G16="","Actual pending",IF(NOT(ISNUMBER($G16)),"Check actual amount",IF(OR($F16&gt;Assumptions!$B$10,$G16&gt;Assumptions!$B$10),"Review large line",IF(AND($F16=0,$G16&gt;0),"Review unplanned amount",IF(AND(ISNUMBER($I16),ABS($I16)&gt;=Assumptions!$B$8),"Review variance","Within threshold"))))))))</f>
        <v/>
      </c>
      <c r="L16">
        <f>Assumptions!A17</f>
        <v/>
      </c>
      <c r="M16">
        <f>Assumptions!C17</f>
        <v/>
      </c>
      <c r="N16">
        <f>Assumptions!E17</f>
        <v/>
      </c>
    </row>
    <row r="17" ht="28" customHeight="1">
      <c r="A17" s="33" t="n"/>
      <c r="B17" s="17" t="n"/>
      <c r="C17" s="18" t="n"/>
      <c r="D17" s="17" t="n"/>
      <c r="E17" s="17" t="n"/>
      <c r="F17" s="34" t="n"/>
      <c r="G17" s="34" t="n"/>
      <c r="H17" s="30">
        <f>IF(OR($A17="",$B17="",NOT(ISNUMBER($F17)),NOT(ISNUMBER($G17))),"",IF($B17="Revenue",$G17-$F17,$F17-$G17))</f>
        <v/>
      </c>
      <c r="I17" s="32">
        <f>IF(OR($H17="",NOT(ISNUMBER($F17)),$F17=0),"",IFERROR($H17/$F17,""))</f>
        <v/>
      </c>
      <c r="J17" s="20">
        <f>IF($A17="","",IF($E17="Deferred","Deferred item",IF(NOT(ISNUMBER($F17)),"Enter planned amount",IF($G17="","Actual pending",IF(NOT(ISNUMBER($G17)),"Check actual amount",IF(OR($F17&gt;Assumptions!$B$10,$G17&gt;Assumptions!$B$10),"Review large line",IF(AND($F17=0,$G17&gt;0),"Review unplanned amount",IF(AND(ISNUMBER($I17),ABS($I17)&gt;=Assumptions!$B$8),"Review variance","Within threshold"))))))))</f>
        <v/>
      </c>
      <c r="L17">
        <f>Assumptions!A14</f>
        <v/>
      </c>
      <c r="M17">
        <f>Assumptions!C14</f>
        <v/>
      </c>
      <c r="N17">
        <f>Assumptions!E14</f>
        <v/>
      </c>
    </row>
    <row r="18" ht="28" customHeight="1">
      <c r="A18" s="33" t="n"/>
      <c r="B18" s="17" t="n"/>
      <c r="C18" s="18" t="n"/>
      <c r="D18" s="17" t="n"/>
      <c r="E18" s="17" t="n"/>
      <c r="F18" s="34" t="n"/>
      <c r="G18" s="34" t="n"/>
      <c r="H18" s="31">
        <f>IF(OR($A18="",$B18="",NOT(ISNUMBER($F18)),NOT(ISNUMBER($G18))),"",IF($B18="Revenue",$G18-$F18,$F18-$G18))</f>
        <v/>
      </c>
      <c r="I18" s="35">
        <f>IF(OR($H18="",NOT(ISNUMBER($F18)),$F18=0),"",IFERROR($H18/$F18,""))</f>
        <v/>
      </c>
      <c r="J18" s="22">
        <f>IF($A18="","",IF($E18="Deferred","Deferred item",IF(NOT(ISNUMBER($F18)),"Enter planned amount",IF($G18="","Actual pending",IF(NOT(ISNUMBER($G18)),"Check actual amount",IF(OR($F18&gt;Assumptions!$B$10,$G18&gt;Assumptions!$B$10),"Review large line",IF(AND($F18=0,$G18&gt;0),"Review unplanned amount",IF(AND(ISNUMBER($I18),ABS($I18)&gt;=Assumptions!$B$8),"Review variance","Within threshold"))))))))</f>
        <v/>
      </c>
      <c r="L18">
        <f>Assumptions!A15</f>
        <v/>
      </c>
      <c r="M18">
        <f>Assumptions!C15</f>
        <v/>
      </c>
      <c r="N18">
        <f>Assumptions!E15</f>
        <v/>
      </c>
    </row>
    <row r="19" ht="28" customHeight="1">
      <c r="A19" s="33" t="n"/>
      <c r="B19" s="17" t="n"/>
      <c r="C19" s="18" t="n"/>
      <c r="D19" s="17" t="n"/>
      <c r="E19" s="17" t="n"/>
      <c r="F19" s="34" t="n"/>
      <c r="G19" s="34" t="n"/>
      <c r="H19" s="30">
        <f>IF(OR($A19="",$B19="",NOT(ISNUMBER($F19)),NOT(ISNUMBER($G19))),"",IF($B19="Revenue",$G19-$F19,$F19-$G19))</f>
        <v/>
      </c>
      <c r="I19" s="32">
        <f>IF(OR($H19="",NOT(ISNUMBER($F19)),$F19=0),"",IFERROR($H19/$F19,""))</f>
        <v/>
      </c>
      <c r="J19" s="20">
        <f>IF($A19="","",IF($E19="Deferred","Deferred item",IF(NOT(ISNUMBER($F19)),"Enter planned amount",IF($G19="","Actual pending",IF(NOT(ISNUMBER($G19)),"Check actual amount",IF(OR($F19&gt;Assumptions!$B$10,$G19&gt;Assumptions!$B$10),"Review large line",IF(AND($F19=0,$G19&gt;0),"Review unplanned amount",IF(AND(ISNUMBER($I19),ABS($I19)&gt;=Assumptions!$B$8),"Review variance","Within threshold"))))))))</f>
        <v/>
      </c>
      <c r="L19">
        <f>Assumptions!A16</f>
        <v/>
      </c>
      <c r="M19">
        <f>Assumptions!C16</f>
        <v/>
      </c>
      <c r="N19">
        <f>Assumptions!E16</f>
        <v/>
      </c>
    </row>
    <row r="20" ht="28" customHeight="1">
      <c r="A20" s="33" t="n"/>
      <c r="B20" s="17" t="n"/>
      <c r="C20" s="18" t="n"/>
      <c r="D20" s="17" t="n"/>
      <c r="E20" s="17" t="n"/>
      <c r="F20" s="34" t="n"/>
      <c r="G20" s="34" t="n"/>
      <c r="H20" s="31">
        <f>IF(OR($A20="",$B20="",NOT(ISNUMBER($F20)),NOT(ISNUMBER($G20))),"",IF($B20="Revenue",$G20-$F20,$F20-$G20))</f>
        <v/>
      </c>
      <c r="I20" s="35">
        <f>IF(OR($H20="",NOT(ISNUMBER($F20)),$F20=0),"",IFERROR($H20/$F20,""))</f>
        <v/>
      </c>
      <c r="J20" s="22">
        <f>IF($A20="","",IF($E20="Deferred","Deferred item",IF(NOT(ISNUMBER($F20)),"Enter planned amount",IF($G20="","Actual pending",IF(NOT(ISNUMBER($G20)),"Check actual amount",IF(OR($F20&gt;Assumptions!$B$10,$G20&gt;Assumptions!$B$10),"Review large line",IF(AND($F20=0,$G20&gt;0),"Review unplanned amount",IF(AND(ISNUMBER($I20),ABS($I20)&gt;=Assumptions!$B$8),"Review variance","Within threshold"))))))))</f>
        <v/>
      </c>
      <c r="L20">
        <f>Assumptions!A17</f>
        <v/>
      </c>
      <c r="M20">
        <f>Assumptions!C17</f>
        <v/>
      </c>
      <c r="N20">
        <f>Assumptions!E17</f>
        <v/>
      </c>
    </row>
    <row r="21" ht="28" customHeight="1">
      <c r="A21" s="33" t="n"/>
      <c r="B21" s="17" t="n"/>
      <c r="C21" s="18" t="n"/>
      <c r="D21" s="17" t="n"/>
      <c r="E21" s="17" t="n"/>
      <c r="F21" s="34" t="n"/>
      <c r="G21" s="34" t="n"/>
      <c r="H21" s="30">
        <f>IF(OR($A21="",$B21="",NOT(ISNUMBER($F21)),NOT(ISNUMBER($G21))),"",IF($B21="Revenue",$G21-$F21,$F21-$G21))</f>
        <v/>
      </c>
      <c r="I21" s="32">
        <f>IF(OR($H21="",NOT(ISNUMBER($F21)),$F21=0),"",IFERROR($H21/$F21,""))</f>
        <v/>
      </c>
      <c r="J21" s="20">
        <f>IF($A21="","",IF($E21="Deferred","Deferred item",IF(NOT(ISNUMBER($F21)),"Enter planned amount",IF($G21="","Actual pending",IF(NOT(ISNUMBER($G21)),"Check actual amount",IF(OR($F21&gt;Assumptions!$B$10,$G21&gt;Assumptions!$B$10),"Review large line",IF(AND($F21=0,$G21&gt;0),"Review unplanned amount",IF(AND(ISNUMBER($I21),ABS($I21)&gt;=Assumptions!$B$8),"Review variance","Within threshold"))))))))</f>
        <v/>
      </c>
      <c r="L21">
        <f>Assumptions!A14</f>
        <v/>
      </c>
      <c r="M21">
        <f>Assumptions!C14</f>
        <v/>
      </c>
      <c r="N21">
        <f>Assumptions!E14</f>
        <v/>
      </c>
    </row>
    <row r="22" ht="28" customHeight="1">
      <c r="A22" s="33" t="n"/>
      <c r="B22" s="17" t="n"/>
      <c r="C22" s="18" t="n"/>
      <c r="D22" s="17" t="n"/>
      <c r="E22" s="17" t="n"/>
      <c r="F22" s="34" t="n"/>
      <c r="G22" s="34" t="n"/>
      <c r="H22" s="31">
        <f>IF(OR($A22="",$B22="",NOT(ISNUMBER($F22)),NOT(ISNUMBER($G22))),"",IF($B22="Revenue",$G22-$F22,$F22-$G22))</f>
        <v/>
      </c>
      <c r="I22" s="35">
        <f>IF(OR($H22="",NOT(ISNUMBER($F22)),$F22=0),"",IFERROR($H22/$F22,""))</f>
        <v/>
      </c>
      <c r="J22" s="22">
        <f>IF($A22="","",IF($E22="Deferred","Deferred item",IF(NOT(ISNUMBER($F22)),"Enter planned amount",IF($G22="","Actual pending",IF(NOT(ISNUMBER($G22)),"Check actual amount",IF(OR($F22&gt;Assumptions!$B$10,$G22&gt;Assumptions!$B$10),"Review large line",IF(AND($F22=0,$G22&gt;0),"Review unplanned amount",IF(AND(ISNUMBER($I22),ABS($I22)&gt;=Assumptions!$B$8),"Review variance","Within threshold"))))))))</f>
        <v/>
      </c>
      <c r="L22">
        <f>Assumptions!A15</f>
        <v/>
      </c>
      <c r="M22">
        <f>Assumptions!C15</f>
        <v/>
      </c>
      <c r="N22">
        <f>Assumptions!E15</f>
        <v/>
      </c>
    </row>
    <row r="23" ht="28" customHeight="1">
      <c r="A23" s="33" t="n"/>
      <c r="B23" s="17" t="n"/>
      <c r="C23" s="18" t="n"/>
      <c r="D23" s="17" t="n"/>
      <c r="E23" s="17" t="n"/>
      <c r="F23" s="34" t="n"/>
      <c r="G23" s="34" t="n"/>
      <c r="H23" s="30">
        <f>IF(OR($A23="",$B23="",NOT(ISNUMBER($F23)),NOT(ISNUMBER($G23))),"",IF($B23="Revenue",$G23-$F23,$F23-$G23))</f>
        <v/>
      </c>
      <c r="I23" s="32">
        <f>IF(OR($H23="",NOT(ISNUMBER($F23)),$F23=0),"",IFERROR($H23/$F23,""))</f>
        <v/>
      </c>
      <c r="J23" s="20">
        <f>IF($A23="","",IF($E23="Deferred","Deferred item",IF(NOT(ISNUMBER($F23)),"Enter planned amount",IF($G23="","Actual pending",IF(NOT(ISNUMBER($G23)),"Check actual amount",IF(OR($F23&gt;Assumptions!$B$10,$G23&gt;Assumptions!$B$10),"Review large line",IF(AND($F23=0,$G23&gt;0),"Review unplanned amount",IF(AND(ISNUMBER($I23),ABS($I23)&gt;=Assumptions!$B$8),"Review variance","Within threshold"))))))))</f>
        <v/>
      </c>
      <c r="L23">
        <f>Assumptions!A16</f>
        <v/>
      </c>
      <c r="M23">
        <f>Assumptions!C16</f>
        <v/>
      </c>
      <c r="N23">
        <f>Assumptions!E16</f>
        <v/>
      </c>
    </row>
    <row r="24" ht="28" customHeight="1">
      <c r="A24" s="33" t="n"/>
      <c r="B24" s="17" t="n"/>
      <c r="C24" s="18" t="n"/>
      <c r="D24" s="17" t="n"/>
      <c r="E24" s="17" t="n"/>
      <c r="F24" s="34" t="n"/>
      <c r="G24" s="34" t="n"/>
      <c r="H24" s="31">
        <f>IF(OR($A24="",$B24="",NOT(ISNUMBER($F24)),NOT(ISNUMBER($G24))),"",IF($B24="Revenue",$G24-$F24,$F24-$G24))</f>
        <v/>
      </c>
      <c r="I24" s="35">
        <f>IF(OR($H24="",NOT(ISNUMBER($F24)),$F24=0),"",IFERROR($H24/$F24,""))</f>
        <v/>
      </c>
      <c r="J24" s="22">
        <f>IF($A24="","",IF($E24="Deferred","Deferred item",IF(NOT(ISNUMBER($F24)),"Enter planned amount",IF($G24="","Actual pending",IF(NOT(ISNUMBER($G24)),"Check actual amount",IF(OR($F24&gt;Assumptions!$B$10,$G24&gt;Assumptions!$B$10),"Review large line",IF(AND($F24=0,$G24&gt;0),"Review unplanned amount",IF(AND(ISNUMBER($I24),ABS($I24)&gt;=Assumptions!$B$8),"Review variance","Within threshold"))))))))</f>
        <v/>
      </c>
      <c r="L24">
        <f>Assumptions!A17</f>
        <v/>
      </c>
      <c r="M24">
        <f>Assumptions!C17</f>
        <v/>
      </c>
      <c r="N24">
        <f>Assumptions!E17</f>
        <v/>
      </c>
    </row>
    <row r="25" ht="28" customHeight="1">
      <c r="A25" s="33" t="n"/>
      <c r="B25" s="17" t="n"/>
      <c r="C25" s="18" t="n"/>
      <c r="D25" s="17" t="n"/>
      <c r="E25" s="17" t="n"/>
      <c r="F25" s="34" t="n"/>
      <c r="G25" s="34" t="n"/>
      <c r="H25" s="30">
        <f>IF(OR($A25="",$B25="",NOT(ISNUMBER($F25)),NOT(ISNUMBER($G25))),"",IF($B25="Revenue",$G25-$F25,$F25-$G25))</f>
        <v/>
      </c>
      <c r="I25" s="32">
        <f>IF(OR($H25="",NOT(ISNUMBER($F25)),$F25=0),"",IFERROR($H25/$F25,""))</f>
        <v/>
      </c>
      <c r="J25" s="20">
        <f>IF($A25="","",IF($E25="Deferred","Deferred item",IF(NOT(ISNUMBER($F25)),"Enter planned amount",IF($G25="","Actual pending",IF(NOT(ISNUMBER($G25)),"Check actual amount",IF(OR($F25&gt;Assumptions!$B$10,$G25&gt;Assumptions!$B$10),"Review large line",IF(AND($F25=0,$G25&gt;0),"Review unplanned amount",IF(AND(ISNUMBER($I25),ABS($I25)&gt;=Assumptions!$B$8),"Review variance","Within threshold"))))))))</f>
        <v/>
      </c>
      <c r="L25">
        <f>Assumptions!A14</f>
        <v/>
      </c>
      <c r="M25">
        <f>Assumptions!C14</f>
        <v/>
      </c>
      <c r="N25">
        <f>Assumptions!E14</f>
        <v/>
      </c>
    </row>
    <row r="26" ht="28" customHeight="1">
      <c r="A26" s="33" t="n"/>
      <c r="B26" s="17" t="n"/>
      <c r="C26" s="18" t="n"/>
      <c r="D26" s="17" t="n"/>
      <c r="E26" s="17" t="n"/>
      <c r="F26" s="34" t="n"/>
      <c r="G26" s="34" t="n"/>
      <c r="H26" s="31">
        <f>IF(OR($A26="",$B26="",NOT(ISNUMBER($F26)),NOT(ISNUMBER($G26))),"",IF($B26="Revenue",$G26-$F26,$F26-$G26))</f>
        <v/>
      </c>
      <c r="I26" s="35">
        <f>IF(OR($H26="",NOT(ISNUMBER($F26)),$F26=0),"",IFERROR($H26/$F26,""))</f>
        <v/>
      </c>
      <c r="J26" s="22">
        <f>IF($A26="","",IF($E26="Deferred","Deferred item",IF(NOT(ISNUMBER($F26)),"Enter planned amount",IF($G26="","Actual pending",IF(NOT(ISNUMBER($G26)),"Check actual amount",IF(OR($F26&gt;Assumptions!$B$10,$G26&gt;Assumptions!$B$10),"Review large line",IF(AND($F26=0,$G26&gt;0),"Review unplanned amount",IF(AND(ISNUMBER($I26),ABS($I26)&gt;=Assumptions!$B$8),"Review variance","Within threshold"))))))))</f>
        <v/>
      </c>
      <c r="L26">
        <f>Assumptions!A15</f>
        <v/>
      </c>
      <c r="M26">
        <f>Assumptions!C15</f>
        <v/>
      </c>
      <c r="N26">
        <f>Assumptions!E15</f>
        <v/>
      </c>
    </row>
    <row r="27" ht="28" customHeight="1">
      <c r="A27" s="33" t="n"/>
      <c r="B27" s="17" t="n"/>
      <c r="C27" s="18" t="n"/>
      <c r="D27" s="17" t="n"/>
      <c r="E27" s="17" t="n"/>
      <c r="F27" s="34" t="n"/>
      <c r="G27" s="34" t="n"/>
      <c r="H27" s="30">
        <f>IF(OR($A27="",$B27="",NOT(ISNUMBER($F27)),NOT(ISNUMBER($G27))),"",IF($B27="Revenue",$G27-$F27,$F27-$G27))</f>
        <v/>
      </c>
      <c r="I27" s="32">
        <f>IF(OR($H27="",NOT(ISNUMBER($F27)),$F27=0),"",IFERROR($H27/$F27,""))</f>
        <v/>
      </c>
      <c r="J27" s="20">
        <f>IF($A27="","",IF($E27="Deferred","Deferred item",IF(NOT(ISNUMBER($F27)),"Enter planned amount",IF($G27="","Actual pending",IF(NOT(ISNUMBER($G27)),"Check actual amount",IF(OR($F27&gt;Assumptions!$B$10,$G27&gt;Assumptions!$B$10),"Review large line",IF(AND($F27=0,$G27&gt;0),"Review unplanned amount",IF(AND(ISNUMBER($I27),ABS($I27)&gt;=Assumptions!$B$8),"Review variance","Within threshold"))))))))</f>
        <v/>
      </c>
      <c r="L27">
        <f>Assumptions!A16</f>
        <v/>
      </c>
      <c r="M27">
        <f>Assumptions!C16</f>
        <v/>
      </c>
      <c r="N27">
        <f>Assumptions!E16</f>
        <v/>
      </c>
    </row>
    <row r="28" ht="28" customHeight="1">
      <c r="A28" s="33" t="n"/>
      <c r="B28" s="17" t="n"/>
      <c r="C28" s="18" t="n"/>
      <c r="D28" s="17" t="n"/>
      <c r="E28" s="17" t="n"/>
      <c r="F28" s="34" t="n"/>
      <c r="G28" s="34" t="n"/>
      <c r="H28" s="31">
        <f>IF(OR($A28="",$B28="",NOT(ISNUMBER($F28)),NOT(ISNUMBER($G28))),"",IF($B28="Revenue",$G28-$F28,$F28-$G28))</f>
        <v/>
      </c>
      <c r="I28" s="35">
        <f>IF(OR($H28="",NOT(ISNUMBER($F28)),$F28=0),"",IFERROR($H28/$F28,""))</f>
        <v/>
      </c>
      <c r="J28" s="22">
        <f>IF($A28="","",IF($E28="Deferred","Deferred item",IF(NOT(ISNUMBER($F28)),"Enter planned amount",IF($G28="","Actual pending",IF(NOT(ISNUMBER($G28)),"Check actual amount",IF(OR($F28&gt;Assumptions!$B$10,$G28&gt;Assumptions!$B$10),"Review large line",IF(AND($F28=0,$G28&gt;0),"Review unplanned amount",IF(AND(ISNUMBER($I28),ABS($I28)&gt;=Assumptions!$B$8),"Review variance","Within threshold"))))))))</f>
        <v/>
      </c>
      <c r="L28">
        <f>Assumptions!A17</f>
        <v/>
      </c>
      <c r="M28">
        <f>Assumptions!C17</f>
        <v/>
      </c>
      <c r="N28">
        <f>Assumptions!E17</f>
        <v/>
      </c>
    </row>
    <row r="29" ht="28" customHeight="1">
      <c r="A29" s="33" t="n"/>
      <c r="B29" s="17" t="n"/>
      <c r="C29" s="18" t="n"/>
      <c r="D29" s="17" t="n"/>
      <c r="E29" s="17" t="n"/>
      <c r="F29" s="34" t="n"/>
      <c r="G29" s="34" t="n"/>
      <c r="H29" s="30">
        <f>IF(OR($A29="",$B29="",NOT(ISNUMBER($F29)),NOT(ISNUMBER($G29))),"",IF($B29="Revenue",$G29-$F29,$F29-$G29))</f>
        <v/>
      </c>
      <c r="I29" s="32">
        <f>IF(OR($H29="",NOT(ISNUMBER($F29)),$F29=0),"",IFERROR($H29/$F29,""))</f>
        <v/>
      </c>
      <c r="J29" s="20">
        <f>IF($A29="","",IF($E29="Deferred","Deferred item",IF(NOT(ISNUMBER($F29)),"Enter planned amount",IF($G29="","Actual pending",IF(NOT(ISNUMBER($G29)),"Check actual amount",IF(OR($F29&gt;Assumptions!$B$10,$G29&gt;Assumptions!$B$10),"Review large line",IF(AND($F29=0,$G29&gt;0),"Review unplanned amount",IF(AND(ISNUMBER($I29),ABS($I29)&gt;=Assumptions!$B$8),"Review variance","Within threshold"))))))))</f>
        <v/>
      </c>
      <c r="L29">
        <f>Assumptions!A14</f>
        <v/>
      </c>
      <c r="M29">
        <f>Assumptions!C14</f>
        <v/>
      </c>
      <c r="N29">
        <f>Assumptions!E14</f>
        <v/>
      </c>
    </row>
    <row r="30" ht="28" customHeight="1">
      <c r="A30" s="33" t="n"/>
      <c r="B30" s="17" t="n"/>
      <c r="C30" s="18" t="n"/>
      <c r="D30" s="17" t="n"/>
      <c r="E30" s="17" t="n"/>
      <c r="F30" s="34" t="n"/>
      <c r="G30" s="34" t="n"/>
      <c r="H30" s="31">
        <f>IF(OR($A30="",$B30="",NOT(ISNUMBER($F30)),NOT(ISNUMBER($G30))),"",IF($B30="Revenue",$G30-$F30,$F30-$G30))</f>
        <v/>
      </c>
      <c r="I30" s="35">
        <f>IF(OR($H30="",NOT(ISNUMBER($F30)),$F30=0),"",IFERROR($H30/$F30,""))</f>
        <v/>
      </c>
      <c r="J30" s="22">
        <f>IF($A30="","",IF($E30="Deferred","Deferred item",IF(NOT(ISNUMBER($F30)),"Enter planned amount",IF($G30="","Actual pending",IF(NOT(ISNUMBER($G30)),"Check actual amount",IF(OR($F30&gt;Assumptions!$B$10,$G30&gt;Assumptions!$B$10),"Review large line",IF(AND($F30=0,$G30&gt;0),"Review unplanned amount",IF(AND(ISNUMBER($I30),ABS($I30)&gt;=Assumptions!$B$8),"Review variance","Within threshold"))))))))</f>
        <v/>
      </c>
      <c r="L30">
        <f>Assumptions!A15</f>
        <v/>
      </c>
      <c r="M30">
        <f>Assumptions!C15</f>
        <v/>
      </c>
      <c r="N30">
        <f>Assumptions!E15</f>
        <v/>
      </c>
    </row>
    <row r="31" ht="28" customHeight="1">
      <c r="A31" s="33" t="n"/>
      <c r="B31" s="17" t="n"/>
      <c r="C31" s="18" t="n"/>
      <c r="D31" s="17" t="n"/>
      <c r="E31" s="17" t="n"/>
      <c r="F31" s="34" t="n"/>
      <c r="G31" s="34" t="n"/>
      <c r="H31" s="30">
        <f>IF(OR($A31="",$B31="",NOT(ISNUMBER($F31)),NOT(ISNUMBER($G31))),"",IF($B31="Revenue",$G31-$F31,$F31-$G31))</f>
        <v/>
      </c>
      <c r="I31" s="32">
        <f>IF(OR($H31="",NOT(ISNUMBER($F31)),$F31=0),"",IFERROR($H31/$F31,""))</f>
        <v/>
      </c>
      <c r="J31" s="20">
        <f>IF($A31="","",IF($E31="Deferred","Deferred item",IF(NOT(ISNUMBER($F31)),"Enter planned amount",IF($G31="","Actual pending",IF(NOT(ISNUMBER($G31)),"Check actual amount",IF(OR($F31&gt;Assumptions!$B$10,$G31&gt;Assumptions!$B$10),"Review large line",IF(AND($F31=0,$G31&gt;0),"Review unplanned amount",IF(AND(ISNUMBER($I31),ABS($I31)&gt;=Assumptions!$B$8),"Review variance","Within threshold"))))))))</f>
        <v/>
      </c>
      <c r="L31">
        <f>Assumptions!A16</f>
        <v/>
      </c>
      <c r="M31">
        <f>Assumptions!C16</f>
        <v/>
      </c>
      <c r="N31">
        <f>Assumptions!E16</f>
        <v/>
      </c>
    </row>
    <row r="32" ht="28" customHeight="1">
      <c r="A32" s="33" t="n"/>
      <c r="B32" s="17" t="n"/>
      <c r="C32" s="18" t="n"/>
      <c r="D32" s="17" t="n"/>
      <c r="E32" s="17" t="n"/>
      <c r="F32" s="34" t="n"/>
      <c r="G32" s="34" t="n"/>
      <c r="H32" s="31">
        <f>IF(OR($A32="",$B32="",NOT(ISNUMBER($F32)),NOT(ISNUMBER($G32))),"",IF($B32="Revenue",$G32-$F32,$F32-$G32))</f>
        <v/>
      </c>
      <c r="I32" s="35">
        <f>IF(OR($H32="",NOT(ISNUMBER($F32)),$F32=0),"",IFERROR($H32/$F32,""))</f>
        <v/>
      </c>
      <c r="J32" s="22">
        <f>IF($A32="","",IF($E32="Deferred","Deferred item",IF(NOT(ISNUMBER($F32)),"Enter planned amount",IF($G32="","Actual pending",IF(NOT(ISNUMBER($G32)),"Check actual amount",IF(OR($F32&gt;Assumptions!$B$10,$G32&gt;Assumptions!$B$10),"Review large line",IF(AND($F32=0,$G32&gt;0),"Review unplanned amount",IF(AND(ISNUMBER($I32),ABS($I32)&gt;=Assumptions!$B$8),"Review variance","Within threshold"))))))))</f>
        <v/>
      </c>
      <c r="L32">
        <f>Assumptions!A17</f>
        <v/>
      </c>
      <c r="M32">
        <f>Assumptions!C17</f>
        <v/>
      </c>
      <c r="N32">
        <f>Assumptions!E17</f>
        <v/>
      </c>
    </row>
    <row r="33" ht="28" customHeight="1">
      <c r="A33" s="33" t="n"/>
      <c r="B33" s="17" t="n"/>
      <c r="C33" s="18" t="n"/>
      <c r="D33" s="17" t="n"/>
      <c r="E33" s="17" t="n"/>
      <c r="F33" s="34" t="n"/>
      <c r="G33" s="34" t="n"/>
      <c r="H33" s="30">
        <f>IF(OR($A33="",$B33="",NOT(ISNUMBER($F33)),NOT(ISNUMBER($G33))),"",IF($B33="Revenue",$G33-$F33,$F33-$G33))</f>
        <v/>
      </c>
      <c r="I33" s="32">
        <f>IF(OR($H33="",NOT(ISNUMBER($F33)),$F33=0),"",IFERROR($H33/$F33,""))</f>
        <v/>
      </c>
      <c r="J33" s="20">
        <f>IF($A33="","",IF($E33="Deferred","Deferred item",IF(NOT(ISNUMBER($F33)),"Enter planned amount",IF($G33="","Actual pending",IF(NOT(ISNUMBER($G33)),"Check actual amount",IF(OR($F33&gt;Assumptions!$B$10,$G33&gt;Assumptions!$B$10),"Review large line",IF(AND($F33=0,$G33&gt;0),"Review unplanned amount",IF(AND(ISNUMBER($I33),ABS($I33)&gt;=Assumptions!$B$8),"Review variance","Within threshold"))))))))</f>
        <v/>
      </c>
      <c r="L33">
        <f>Assumptions!A14</f>
        <v/>
      </c>
      <c r="M33">
        <f>Assumptions!C14</f>
        <v/>
      </c>
      <c r="N33">
        <f>Assumptions!E14</f>
        <v/>
      </c>
    </row>
    <row r="34" ht="28" customHeight="1">
      <c r="A34" s="33" t="n"/>
      <c r="B34" s="17" t="n"/>
      <c r="C34" s="18" t="n"/>
      <c r="D34" s="17" t="n"/>
      <c r="E34" s="17" t="n"/>
      <c r="F34" s="34" t="n"/>
      <c r="G34" s="34" t="n"/>
      <c r="H34" s="31">
        <f>IF(OR($A34="",$B34="",NOT(ISNUMBER($F34)),NOT(ISNUMBER($G34))),"",IF($B34="Revenue",$G34-$F34,$F34-$G34))</f>
        <v/>
      </c>
      <c r="I34" s="35">
        <f>IF(OR($H34="",NOT(ISNUMBER($F34)),$F34=0),"",IFERROR($H34/$F34,""))</f>
        <v/>
      </c>
      <c r="J34" s="22">
        <f>IF($A34="","",IF($E34="Deferred","Deferred item",IF(NOT(ISNUMBER($F34)),"Enter planned amount",IF($G34="","Actual pending",IF(NOT(ISNUMBER($G34)),"Check actual amount",IF(OR($F34&gt;Assumptions!$B$10,$G34&gt;Assumptions!$B$10),"Review large line",IF(AND($F34=0,$G34&gt;0),"Review unplanned amount",IF(AND(ISNUMBER($I34),ABS($I34)&gt;=Assumptions!$B$8),"Review variance","Within threshold"))))))))</f>
        <v/>
      </c>
      <c r="L34">
        <f>Assumptions!A15</f>
        <v/>
      </c>
      <c r="M34">
        <f>Assumptions!C15</f>
        <v/>
      </c>
      <c r="N34">
        <f>Assumptions!E15</f>
        <v/>
      </c>
    </row>
    <row r="35" ht="28" customHeight="1">
      <c r="A35" s="33" t="n"/>
      <c r="B35" s="17" t="n"/>
      <c r="C35" s="18" t="n"/>
      <c r="D35" s="17" t="n"/>
      <c r="E35" s="17" t="n"/>
      <c r="F35" s="34" t="n"/>
      <c r="G35" s="34" t="n"/>
      <c r="H35" s="30">
        <f>IF(OR($A35="",$B35="",NOT(ISNUMBER($F35)),NOT(ISNUMBER($G35))),"",IF($B35="Revenue",$G35-$F35,$F35-$G35))</f>
        <v/>
      </c>
      <c r="I35" s="32">
        <f>IF(OR($H35="",NOT(ISNUMBER($F35)),$F35=0),"",IFERROR($H35/$F35,""))</f>
        <v/>
      </c>
      <c r="J35" s="20">
        <f>IF($A35="","",IF($E35="Deferred","Deferred item",IF(NOT(ISNUMBER($F35)),"Enter planned amount",IF($G35="","Actual pending",IF(NOT(ISNUMBER($G35)),"Check actual amount",IF(OR($F35&gt;Assumptions!$B$10,$G35&gt;Assumptions!$B$10),"Review large line",IF(AND($F35=0,$G35&gt;0),"Review unplanned amount",IF(AND(ISNUMBER($I35),ABS($I35)&gt;=Assumptions!$B$8),"Review variance","Within threshold"))))))))</f>
        <v/>
      </c>
      <c r="L35">
        <f>Assumptions!A16</f>
        <v/>
      </c>
      <c r="M35">
        <f>Assumptions!C16</f>
        <v/>
      </c>
      <c r="N35">
        <f>Assumptions!E16</f>
        <v/>
      </c>
    </row>
    <row r="36" ht="28" customHeight="1">
      <c r="A36" s="33" t="n"/>
      <c r="B36" s="17" t="n"/>
      <c r="C36" s="18" t="n"/>
      <c r="D36" s="17" t="n"/>
      <c r="E36" s="17" t="n"/>
      <c r="F36" s="34" t="n"/>
      <c r="G36" s="34" t="n"/>
      <c r="H36" s="31">
        <f>IF(OR($A36="",$B36="",NOT(ISNUMBER($F36)),NOT(ISNUMBER($G36))),"",IF($B36="Revenue",$G36-$F36,$F36-$G36))</f>
        <v/>
      </c>
      <c r="I36" s="35">
        <f>IF(OR($H36="",NOT(ISNUMBER($F36)),$F36=0),"",IFERROR($H36/$F36,""))</f>
        <v/>
      </c>
      <c r="J36" s="22">
        <f>IF($A36="","",IF($E36="Deferred","Deferred item",IF(NOT(ISNUMBER($F36)),"Enter planned amount",IF($G36="","Actual pending",IF(NOT(ISNUMBER($G36)),"Check actual amount",IF(OR($F36&gt;Assumptions!$B$10,$G36&gt;Assumptions!$B$10),"Review large line",IF(AND($F36=0,$G36&gt;0),"Review unplanned amount",IF(AND(ISNUMBER($I36),ABS($I36)&gt;=Assumptions!$B$8),"Review variance","Within threshold"))))))))</f>
        <v/>
      </c>
      <c r="L36">
        <f>Assumptions!A17</f>
        <v/>
      </c>
      <c r="M36">
        <f>Assumptions!C17</f>
        <v/>
      </c>
      <c r="N36">
        <f>Assumptions!E17</f>
        <v/>
      </c>
    </row>
    <row r="37" ht="28" customHeight="1">
      <c r="A37" s="33" t="n"/>
      <c r="B37" s="17" t="n"/>
      <c r="C37" s="18" t="n"/>
      <c r="D37" s="17" t="n"/>
      <c r="E37" s="17" t="n"/>
      <c r="F37" s="34" t="n"/>
      <c r="G37" s="34" t="n"/>
      <c r="H37" s="30">
        <f>IF(OR($A37="",$B37="",NOT(ISNUMBER($F37)),NOT(ISNUMBER($G37))),"",IF($B37="Revenue",$G37-$F37,$F37-$G37))</f>
        <v/>
      </c>
      <c r="I37" s="32">
        <f>IF(OR($H37="",NOT(ISNUMBER($F37)),$F37=0),"",IFERROR($H37/$F37,""))</f>
        <v/>
      </c>
      <c r="J37" s="20">
        <f>IF($A37="","",IF($E37="Deferred","Deferred item",IF(NOT(ISNUMBER($F37)),"Enter planned amount",IF($G37="","Actual pending",IF(NOT(ISNUMBER($G37)),"Check actual amount",IF(OR($F37&gt;Assumptions!$B$10,$G37&gt;Assumptions!$B$10),"Review large line",IF(AND($F37=0,$G37&gt;0),"Review unplanned amount",IF(AND(ISNUMBER($I37),ABS($I37)&gt;=Assumptions!$B$8),"Review variance","Within threshold"))))))))</f>
        <v/>
      </c>
      <c r="L37">
        <f>Assumptions!A14</f>
        <v/>
      </c>
      <c r="M37">
        <f>Assumptions!C14</f>
        <v/>
      </c>
      <c r="N37">
        <f>Assumptions!E14</f>
        <v/>
      </c>
    </row>
    <row r="38" ht="28" customHeight="1">
      <c r="A38" s="33" t="n"/>
      <c r="B38" s="17" t="n"/>
      <c r="C38" s="18" t="n"/>
      <c r="D38" s="17" t="n"/>
      <c r="E38" s="17" t="n"/>
      <c r="F38" s="34" t="n"/>
      <c r="G38" s="34" t="n"/>
      <c r="H38" s="31">
        <f>IF(OR($A38="",$B38="",NOT(ISNUMBER($F38)),NOT(ISNUMBER($G38))),"",IF($B38="Revenue",$G38-$F38,$F38-$G38))</f>
        <v/>
      </c>
      <c r="I38" s="35">
        <f>IF(OR($H38="",NOT(ISNUMBER($F38)),$F38=0),"",IFERROR($H38/$F38,""))</f>
        <v/>
      </c>
      <c r="J38" s="22">
        <f>IF($A38="","",IF($E38="Deferred","Deferred item",IF(NOT(ISNUMBER($F38)),"Enter planned amount",IF($G38="","Actual pending",IF(NOT(ISNUMBER($G38)),"Check actual amount",IF(OR($F38&gt;Assumptions!$B$10,$G38&gt;Assumptions!$B$10),"Review large line",IF(AND($F38=0,$G38&gt;0),"Review unplanned amount",IF(AND(ISNUMBER($I38),ABS($I38)&gt;=Assumptions!$B$8),"Review variance","Within threshold"))))))))</f>
        <v/>
      </c>
      <c r="L38">
        <f>Assumptions!A15</f>
        <v/>
      </c>
      <c r="M38">
        <f>Assumptions!C15</f>
        <v/>
      </c>
      <c r="N38">
        <f>Assumptions!E15</f>
        <v/>
      </c>
    </row>
    <row r="39" ht="28" customHeight="1">
      <c r="A39" s="33" t="n"/>
      <c r="B39" s="17" t="n"/>
      <c r="C39" s="18" t="n"/>
      <c r="D39" s="17" t="n"/>
      <c r="E39" s="17" t="n"/>
      <c r="F39" s="34" t="n"/>
      <c r="G39" s="34" t="n"/>
      <c r="H39" s="30">
        <f>IF(OR($A39="",$B39="",NOT(ISNUMBER($F39)),NOT(ISNUMBER($G39))),"",IF($B39="Revenue",$G39-$F39,$F39-$G39))</f>
        <v/>
      </c>
      <c r="I39" s="32">
        <f>IF(OR($H39="",NOT(ISNUMBER($F39)),$F39=0),"",IFERROR($H39/$F39,""))</f>
        <v/>
      </c>
      <c r="J39" s="20">
        <f>IF($A39="","",IF($E39="Deferred","Deferred item",IF(NOT(ISNUMBER($F39)),"Enter planned amount",IF($G39="","Actual pending",IF(NOT(ISNUMBER($G39)),"Check actual amount",IF(OR($F39&gt;Assumptions!$B$10,$G39&gt;Assumptions!$B$10),"Review large line",IF(AND($F39=0,$G39&gt;0),"Review unplanned amount",IF(AND(ISNUMBER($I39),ABS($I39)&gt;=Assumptions!$B$8),"Review variance","Within threshold"))))))))</f>
        <v/>
      </c>
      <c r="L39">
        <f>Assumptions!A16</f>
        <v/>
      </c>
      <c r="M39">
        <f>Assumptions!C16</f>
        <v/>
      </c>
      <c r="N39">
        <f>Assumptions!E16</f>
        <v/>
      </c>
    </row>
    <row r="40" ht="28" customHeight="1">
      <c r="A40" s="33" t="n"/>
      <c r="B40" s="17" t="n"/>
      <c r="C40" s="18" t="n"/>
      <c r="D40" s="17" t="n"/>
      <c r="E40" s="17" t="n"/>
      <c r="F40" s="34" t="n"/>
      <c r="G40" s="34" t="n"/>
      <c r="H40" s="31">
        <f>IF(OR($A40="",$B40="",NOT(ISNUMBER($F40)),NOT(ISNUMBER($G40))),"",IF($B40="Revenue",$G40-$F40,$F40-$G40))</f>
        <v/>
      </c>
      <c r="I40" s="35">
        <f>IF(OR($H40="",NOT(ISNUMBER($F40)),$F40=0),"",IFERROR($H40/$F40,""))</f>
        <v/>
      </c>
      <c r="J40" s="22">
        <f>IF($A40="","",IF($E40="Deferred","Deferred item",IF(NOT(ISNUMBER($F40)),"Enter planned amount",IF($G40="","Actual pending",IF(NOT(ISNUMBER($G40)),"Check actual amount",IF(OR($F40&gt;Assumptions!$B$10,$G40&gt;Assumptions!$B$10),"Review large line",IF(AND($F40=0,$G40&gt;0),"Review unplanned amount",IF(AND(ISNUMBER($I40),ABS($I40)&gt;=Assumptions!$B$8),"Review variance","Within threshold"))))))))</f>
        <v/>
      </c>
      <c r="L40">
        <f>Assumptions!A17</f>
        <v/>
      </c>
      <c r="M40">
        <f>Assumptions!C17</f>
        <v/>
      </c>
      <c r="N40">
        <f>Assumptions!E17</f>
        <v/>
      </c>
    </row>
    <row r="41" ht="28" customHeight="1">
      <c r="A41" s="33" t="n"/>
      <c r="B41" s="17" t="n"/>
      <c r="C41" s="18" t="n"/>
      <c r="D41" s="17" t="n"/>
      <c r="E41" s="17" t="n"/>
      <c r="F41" s="34" t="n"/>
      <c r="G41" s="34" t="n"/>
      <c r="H41" s="30">
        <f>IF(OR($A41="",$B41="",NOT(ISNUMBER($F41)),NOT(ISNUMBER($G41))),"",IF($B41="Revenue",$G41-$F41,$F41-$G41))</f>
        <v/>
      </c>
      <c r="I41" s="32">
        <f>IF(OR($H41="",NOT(ISNUMBER($F41)),$F41=0),"",IFERROR($H41/$F41,""))</f>
        <v/>
      </c>
      <c r="J41" s="20">
        <f>IF($A41="","",IF($E41="Deferred","Deferred item",IF(NOT(ISNUMBER($F41)),"Enter planned amount",IF($G41="","Actual pending",IF(NOT(ISNUMBER($G41)),"Check actual amount",IF(OR($F41&gt;Assumptions!$B$10,$G41&gt;Assumptions!$B$10),"Review large line",IF(AND($F41=0,$G41&gt;0),"Review unplanned amount",IF(AND(ISNUMBER($I41),ABS($I41)&gt;=Assumptions!$B$8),"Review variance","Within threshold"))))))))</f>
        <v/>
      </c>
      <c r="L41">
        <f>Assumptions!A14</f>
        <v/>
      </c>
      <c r="M41">
        <f>Assumptions!C14</f>
        <v/>
      </c>
      <c r="N41">
        <f>Assumptions!E14</f>
        <v/>
      </c>
    </row>
    <row r="42" ht="28" customHeight="1">
      <c r="A42" s="33" t="n"/>
      <c r="B42" s="17" t="n"/>
      <c r="C42" s="18" t="n"/>
      <c r="D42" s="17" t="n"/>
      <c r="E42" s="17" t="n"/>
      <c r="F42" s="34" t="n"/>
      <c r="G42" s="34" t="n"/>
      <c r="H42" s="31">
        <f>IF(OR($A42="",$B42="",NOT(ISNUMBER($F42)),NOT(ISNUMBER($G42))),"",IF($B42="Revenue",$G42-$F42,$F42-$G42))</f>
        <v/>
      </c>
      <c r="I42" s="35">
        <f>IF(OR($H42="",NOT(ISNUMBER($F42)),$F42=0),"",IFERROR($H42/$F42,""))</f>
        <v/>
      </c>
      <c r="J42" s="22">
        <f>IF($A42="","",IF($E42="Deferred","Deferred item",IF(NOT(ISNUMBER($F42)),"Enter planned amount",IF($G42="","Actual pending",IF(NOT(ISNUMBER($G42)),"Check actual amount",IF(OR($F42&gt;Assumptions!$B$10,$G42&gt;Assumptions!$B$10),"Review large line",IF(AND($F42=0,$G42&gt;0),"Review unplanned amount",IF(AND(ISNUMBER($I42),ABS($I42)&gt;=Assumptions!$B$8),"Review variance","Within threshold"))))))))</f>
        <v/>
      </c>
      <c r="L42">
        <f>Assumptions!A15</f>
        <v/>
      </c>
      <c r="M42">
        <f>Assumptions!C15</f>
        <v/>
      </c>
      <c r="N42">
        <f>Assumptions!E15</f>
        <v/>
      </c>
    </row>
    <row r="43" ht="28" customHeight="1">
      <c r="A43" s="33" t="n"/>
      <c r="B43" s="17" t="n"/>
      <c r="C43" s="18" t="n"/>
      <c r="D43" s="17" t="n"/>
      <c r="E43" s="17" t="n"/>
      <c r="F43" s="34" t="n"/>
      <c r="G43" s="34" t="n"/>
      <c r="H43" s="30">
        <f>IF(OR($A43="",$B43="",NOT(ISNUMBER($F43)),NOT(ISNUMBER($G43))),"",IF($B43="Revenue",$G43-$F43,$F43-$G43))</f>
        <v/>
      </c>
      <c r="I43" s="32">
        <f>IF(OR($H43="",NOT(ISNUMBER($F43)),$F43=0),"",IFERROR($H43/$F43,""))</f>
        <v/>
      </c>
      <c r="J43" s="20">
        <f>IF($A43="","",IF($E43="Deferred","Deferred item",IF(NOT(ISNUMBER($F43)),"Enter planned amount",IF($G43="","Actual pending",IF(NOT(ISNUMBER($G43)),"Check actual amount",IF(OR($F43&gt;Assumptions!$B$10,$G43&gt;Assumptions!$B$10),"Review large line",IF(AND($F43=0,$G43&gt;0),"Review unplanned amount",IF(AND(ISNUMBER($I43),ABS($I43)&gt;=Assumptions!$B$8),"Review variance","Within threshold"))))))))</f>
        <v/>
      </c>
      <c r="L43">
        <f>Assumptions!A16</f>
        <v/>
      </c>
      <c r="M43">
        <f>Assumptions!C16</f>
        <v/>
      </c>
      <c r="N43">
        <f>Assumptions!E16</f>
        <v/>
      </c>
    </row>
    <row r="44" ht="28" customHeight="1">
      <c r="A44" s="33" t="n"/>
      <c r="B44" s="17" t="n"/>
      <c r="C44" s="18" t="n"/>
      <c r="D44" s="17" t="n"/>
      <c r="E44" s="17" t="n"/>
      <c r="F44" s="34" t="n"/>
      <c r="G44" s="34" t="n"/>
      <c r="H44" s="31">
        <f>IF(OR($A44="",$B44="",NOT(ISNUMBER($F44)),NOT(ISNUMBER($G44))),"",IF($B44="Revenue",$G44-$F44,$F44-$G44))</f>
        <v/>
      </c>
      <c r="I44" s="35">
        <f>IF(OR($H44="",NOT(ISNUMBER($F44)),$F44=0),"",IFERROR($H44/$F44,""))</f>
        <v/>
      </c>
      <c r="J44" s="22">
        <f>IF($A44="","",IF($E44="Deferred","Deferred item",IF(NOT(ISNUMBER($F44)),"Enter planned amount",IF($G44="","Actual pending",IF(NOT(ISNUMBER($G44)),"Check actual amount",IF(OR($F44&gt;Assumptions!$B$10,$G44&gt;Assumptions!$B$10),"Review large line",IF(AND($F44=0,$G44&gt;0),"Review unplanned amount",IF(AND(ISNUMBER($I44),ABS($I44)&gt;=Assumptions!$B$8),"Review variance","Within threshold"))))))))</f>
        <v/>
      </c>
      <c r="L44">
        <f>Assumptions!A17</f>
        <v/>
      </c>
      <c r="M44">
        <f>Assumptions!C17</f>
        <v/>
      </c>
      <c r="N44">
        <f>Assumptions!E17</f>
        <v/>
      </c>
    </row>
    <row r="45" ht="28" customHeight="1">
      <c r="A45" s="33" t="n"/>
      <c r="B45" s="17" t="n"/>
      <c r="C45" s="18" t="n"/>
      <c r="D45" s="17" t="n"/>
      <c r="E45" s="17" t="n"/>
      <c r="F45" s="34" t="n"/>
      <c r="G45" s="34" t="n"/>
      <c r="H45" s="30">
        <f>IF(OR($A45="",$B45="",NOT(ISNUMBER($F45)),NOT(ISNUMBER($G45))),"",IF($B45="Revenue",$G45-$F45,$F45-$G45))</f>
        <v/>
      </c>
      <c r="I45" s="32">
        <f>IF(OR($H45="",NOT(ISNUMBER($F45)),$F45=0),"",IFERROR($H45/$F45,""))</f>
        <v/>
      </c>
      <c r="J45" s="20">
        <f>IF($A45="","",IF($E45="Deferred","Deferred item",IF(NOT(ISNUMBER($F45)),"Enter planned amount",IF($G45="","Actual pending",IF(NOT(ISNUMBER($G45)),"Check actual amount",IF(OR($F45&gt;Assumptions!$B$10,$G45&gt;Assumptions!$B$10),"Review large line",IF(AND($F45=0,$G45&gt;0),"Review unplanned amount",IF(AND(ISNUMBER($I45),ABS($I45)&gt;=Assumptions!$B$8),"Review variance","Within threshold"))))))))</f>
        <v/>
      </c>
      <c r="L45">
        <f>Assumptions!A14</f>
        <v/>
      </c>
      <c r="M45">
        <f>Assumptions!C14</f>
        <v/>
      </c>
      <c r="N45">
        <f>Assumptions!E14</f>
        <v/>
      </c>
    </row>
    <row r="46" ht="28" customHeight="1">
      <c r="A46" s="33" t="n"/>
      <c r="B46" s="17" t="n"/>
      <c r="C46" s="18" t="n"/>
      <c r="D46" s="17" t="n"/>
      <c r="E46" s="17" t="n"/>
      <c r="F46" s="34" t="n"/>
      <c r="G46" s="34" t="n"/>
      <c r="H46" s="31">
        <f>IF(OR($A46="",$B46="",NOT(ISNUMBER($F46)),NOT(ISNUMBER($G46))),"",IF($B46="Revenue",$G46-$F46,$F46-$G46))</f>
        <v/>
      </c>
      <c r="I46" s="35">
        <f>IF(OR($H46="",NOT(ISNUMBER($F46)),$F46=0),"",IFERROR($H46/$F46,""))</f>
        <v/>
      </c>
      <c r="J46" s="22">
        <f>IF($A46="","",IF($E46="Deferred","Deferred item",IF(NOT(ISNUMBER($F46)),"Enter planned amount",IF($G46="","Actual pending",IF(NOT(ISNUMBER($G46)),"Check actual amount",IF(OR($F46&gt;Assumptions!$B$10,$G46&gt;Assumptions!$B$10),"Review large line",IF(AND($F46=0,$G46&gt;0),"Review unplanned amount",IF(AND(ISNUMBER($I46),ABS($I46)&gt;=Assumptions!$B$8),"Review variance","Within threshold"))))))))</f>
        <v/>
      </c>
      <c r="L46">
        <f>Assumptions!A15</f>
        <v/>
      </c>
      <c r="M46">
        <f>Assumptions!C15</f>
        <v/>
      </c>
      <c r="N46">
        <f>Assumptions!E15</f>
        <v/>
      </c>
    </row>
    <row r="47" ht="28" customHeight="1">
      <c r="A47" s="33" t="n"/>
      <c r="B47" s="17" t="n"/>
      <c r="C47" s="18" t="n"/>
      <c r="D47" s="17" t="n"/>
      <c r="E47" s="17" t="n"/>
      <c r="F47" s="34" t="n"/>
      <c r="G47" s="34" t="n"/>
      <c r="H47" s="30">
        <f>IF(OR($A47="",$B47="",NOT(ISNUMBER($F47)),NOT(ISNUMBER($G47))),"",IF($B47="Revenue",$G47-$F47,$F47-$G47))</f>
        <v/>
      </c>
      <c r="I47" s="32">
        <f>IF(OR($H47="",NOT(ISNUMBER($F47)),$F47=0),"",IFERROR($H47/$F47,""))</f>
        <v/>
      </c>
      <c r="J47" s="20">
        <f>IF($A47="","",IF($E47="Deferred","Deferred item",IF(NOT(ISNUMBER($F47)),"Enter planned amount",IF($G47="","Actual pending",IF(NOT(ISNUMBER($G47)),"Check actual amount",IF(OR($F47&gt;Assumptions!$B$10,$G47&gt;Assumptions!$B$10),"Review large line",IF(AND($F47=0,$G47&gt;0),"Review unplanned amount",IF(AND(ISNUMBER($I47),ABS($I47)&gt;=Assumptions!$B$8),"Review variance","Within threshold"))))))))</f>
        <v/>
      </c>
      <c r="L47">
        <f>Assumptions!A16</f>
        <v/>
      </c>
      <c r="M47">
        <f>Assumptions!C16</f>
        <v/>
      </c>
      <c r="N47">
        <f>Assumptions!E16</f>
        <v/>
      </c>
    </row>
    <row r="48" ht="28" customHeight="1">
      <c r="A48" s="33" t="n"/>
      <c r="B48" s="17" t="n"/>
      <c r="C48" s="18" t="n"/>
      <c r="D48" s="17" t="n"/>
      <c r="E48" s="17" t="n"/>
      <c r="F48" s="34" t="n"/>
      <c r="G48" s="34" t="n"/>
      <c r="H48" s="31">
        <f>IF(OR($A48="",$B48="",NOT(ISNUMBER($F48)),NOT(ISNUMBER($G48))),"",IF($B48="Revenue",$G48-$F48,$F48-$G48))</f>
        <v/>
      </c>
      <c r="I48" s="35">
        <f>IF(OR($H48="",NOT(ISNUMBER($F48)),$F48=0),"",IFERROR($H48/$F48,""))</f>
        <v/>
      </c>
      <c r="J48" s="22">
        <f>IF($A48="","",IF($E48="Deferred","Deferred item",IF(NOT(ISNUMBER($F48)),"Enter planned amount",IF($G48="","Actual pending",IF(NOT(ISNUMBER($G48)),"Check actual amount",IF(OR($F48&gt;Assumptions!$B$10,$G48&gt;Assumptions!$B$10),"Review large line",IF(AND($F48=0,$G48&gt;0),"Review unplanned amount",IF(AND(ISNUMBER($I48),ABS($I48)&gt;=Assumptions!$B$8),"Review variance","Within threshold"))))))))</f>
        <v/>
      </c>
      <c r="L48">
        <f>Assumptions!A17</f>
        <v/>
      </c>
      <c r="M48">
        <f>Assumptions!C17</f>
        <v/>
      </c>
      <c r="N48">
        <f>Assumptions!E17</f>
        <v/>
      </c>
    </row>
    <row r="49" ht="28" customHeight="1">
      <c r="A49" s="33" t="n"/>
      <c r="B49" s="17" t="n"/>
      <c r="C49" s="18" t="n"/>
      <c r="D49" s="17" t="n"/>
      <c r="E49" s="17" t="n"/>
      <c r="F49" s="34" t="n"/>
      <c r="G49" s="34" t="n"/>
      <c r="H49" s="30">
        <f>IF(OR($A49="",$B49="",NOT(ISNUMBER($F49)),NOT(ISNUMBER($G49))),"",IF($B49="Revenue",$G49-$F49,$F49-$G49))</f>
        <v/>
      </c>
      <c r="I49" s="32">
        <f>IF(OR($H49="",NOT(ISNUMBER($F49)),$F49=0),"",IFERROR($H49/$F49,""))</f>
        <v/>
      </c>
      <c r="J49" s="20">
        <f>IF($A49="","",IF($E49="Deferred","Deferred item",IF(NOT(ISNUMBER($F49)),"Enter planned amount",IF($G49="","Actual pending",IF(NOT(ISNUMBER($G49)),"Check actual amount",IF(OR($F49&gt;Assumptions!$B$10,$G49&gt;Assumptions!$B$10),"Review large line",IF(AND($F49=0,$G49&gt;0),"Review unplanned amount",IF(AND(ISNUMBER($I49),ABS($I49)&gt;=Assumptions!$B$8),"Review variance","Within threshold"))))))))</f>
        <v/>
      </c>
      <c r="L49">
        <f>Assumptions!A14</f>
        <v/>
      </c>
      <c r="M49">
        <f>Assumptions!C14</f>
        <v/>
      </c>
      <c r="N49">
        <f>Assumptions!E14</f>
        <v/>
      </c>
    </row>
    <row r="50" ht="28" customHeight="1">
      <c r="A50" s="33" t="n"/>
      <c r="B50" s="17" t="n"/>
      <c r="C50" s="18" t="n"/>
      <c r="D50" s="17" t="n"/>
      <c r="E50" s="17" t="n"/>
      <c r="F50" s="34" t="n"/>
      <c r="G50" s="34" t="n"/>
      <c r="H50" s="31">
        <f>IF(OR($A50="",$B50="",NOT(ISNUMBER($F50)),NOT(ISNUMBER($G50))),"",IF($B50="Revenue",$G50-$F50,$F50-$G50))</f>
        <v/>
      </c>
      <c r="I50" s="35">
        <f>IF(OR($H50="",NOT(ISNUMBER($F50)),$F50=0),"",IFERROR($H50/$F50,""))</f>
        <v/>
      </c>
      <c r="J50" s="22">
        <f>IF($A50="","",IF($E50="Deferred","Deferred item",IF(NOT(ISNUMBER($F50)),"Enter planned amount",IF($G50="","Actual pending",IF(NOT(ISNUMBER($G50)),"Check actual amount",IF(OR($F50&gt;Assumptions!$B$10,$G50&gt;Assumptions!$B$10),"Review large line",IF(AND($F50=0,$G50&gt;0),"Review unplanned amount",IF(AND(ISNUMBER($I50),ABS($I50)&gt;=Assumptions!$B$8),"Review variance","Within threshold"))))))))</f>
        <v/>
      </c>
      <c r="L50">
        <f>Assumptions!A15</f>
        <v/>
      </c>
      <c r="M50">
        <f>Assumptions!C15</f>
        <v/>
      </c>
      <c r="N50">
        <f>Assumptions!E15</f>
        <v/>
      </c>
    </row>
    <row r="51" ht="28" customHeight="1">
      <c r="A51" s="33" t="n"/>
      <c r="B51" s="17" t="n"/>
      <c r="C51" s="18" t="n"/>
      <c r="D51" s="17" t="n"/>
      <c r="E51" s="17" t="n"/>
      <c r="F51" s="34" t="n"/>
      <c r="G51" s="34" t="n"/>
      <c r="H51" s="30">
        <f>IF(OR($A51="",$B51="",NOT(ISNUMBER($F51)),NOT(ISNUMBER($G51))),"",IF($B51="Revenue",$G51-$F51,$F51-$G51))</f>
        <v/>
      </c>
      <c r="I51" s="32">
        <f>IF(OR($H51="",NOT(ISNUMBER($F51)),$F51=0),"",IFERROR($H51/$F51,""))</f>
        <v/>
      </c>
      <c r="J51" s="20">
        <f>IF($A51="","",IF($E51="Deferred","Deferred item",IF(NOT(ISNUMBER($F51)),"Enter planned amount",IF($G51="","Actual pending",IF(NOT(ISNUMBER($G51)),"Check actual amount",IF(OR($F51&gt;Assumptions!$B$10,$G51&gt;Assumptions!$B$10),"Review large line",IF(AND($F51=0,$G51&gt;0),"Review unplanned amount",IF(AND(ISNUMBER($I51),ABS($I51)&gt;=Assumptions!$B$8),"Review variance","Within threshold"))))))))</f>
        <v/>
      </c>
      <c r="L51">
        <f>Assumptions!A16</f>
        <v/>
      </c>
      <c r="M51">
        <f>Assumptions!C16</f>
        <v/>
      </c>
      <c r="N51">
        <f>Assumptions!E16</f>
        <v/>
      </c>
    </row>
    <row r="52" ht="28" customHeight="1">
      <c r="A52" s="33" t="n"/>
      <c r="B52" s="17" t="n"/>
      <c r="C52" s="18" t="n"/>
      <c r="D52" s="17" t="n"/>
      <c r="E52" s="17" t="n"/>
      <c r="F52" s="34" t="n"/>
      <c r="G52" s="34" t="n"/>
      <c r="H52" s="31">
        <f>IF(OR($A52="",$B52="",NOT(ISNUMBER($F52)),NOT(ISNUMBER($G52))),"",IF($B52="Revenue",$G52-$F52,$F52-$G52))</f>
        <v/>
      </c>
      <c r="I52" s="35">
        <f>IF(OR($H52="",NOT(ISNUMBER($F52)),$F52=0),"",IFERROR($H52/$F52,""))</f>
        <v/>
      </c>
      <c r="J52" s="22">
        <f>IF($A52="","",IF($E52="Deferred","Deferred item",IF(NOT(ISNUMBER($F52)),"Enter planned amount",IF($G52="","Actual pending",IF(NOT(ISNUMBER($G52)),"Check actual amount",IF(OR($F52&gt;Assumptions!$B$10,$G52&gt;Assumptions!$B$10),"Review large line",IF(AND($F52=0,$G52&gt;0),"Review unplanned amount",IF(AND(ISNUMBER($I52),ABS($I52)&gt;=Assumptions!$B$8),"Review variance","Within threshold"))))))))</f>
        <v/>
      </c>
      <c r="L52">
        <f>Assumptions!A17</f>
        <v/>
      </c>
      <c r="M52">
        <f>Assumptions!C17</f>
        <v/>
      </c>
      <c r="N52">
        <f>Assumptions!E17</f>
        <v/>
      </c>
    </row>
    <row r="53" ht="28" customHeight="1">
      <c r="A53" s="33" t="n"/>
      <c r="B53" s="17" t="n"/>
      <c r="C53" s="18" t="n"/>
      <c r="D53" s="17" t="n"/>
      <c r="E53" s="17" t="n"/>
      <c r="F53" s="34" t="n"/>
      <c r="G53" s="34" t="n"/>
      <c r="H53" s="30">
        <f>IF(OR($A53="",$B53="",NOT(ISNUMBER($F53)),NOT(ISNUMBER($G53))),"",IF($B53="Revenue",$G53-$F53,$F53-$G53))</f>
        <v/>
      </c>
      <c r="I53" s="32">
        <f>IF(OR($H53="",NOT(ISNUMBER($F53)),$F53=0),"",IFERROR($H53/$F53,""))</f>
        <v/>
      </c>
      <c r="J53" s="20">
        <f>IF($A53="","",IF($E53="Deferred","Deferred item",IF(NOT(ISNUMBER($F53)),"Enter planned amount",IF($G53="","Actual pending",IF(NOT(ISNUMBER($G53)),"Check actual amount",IF(OR($F53&gt;Assumptions!$B$10,$G53&gt;Assumptions!$B$10),"Review large line",IF(AND($F53=0,$G53&gt;0),"Review unplanned amount",IF(AND(ISNUMBER($I53),ABS($I53)&gt;=Assumptions!$B$8),"Review variance","Within threshold"))))))))</f>
        <v/>
      </c>
      <c r="L53">
        <f>Assumptions!A14</f>
        <v/>
      </c>
      <c r="M53">
        <f>Assumptions!C14</f>
        <v/>
      </c>
      <c r="N53">
        <f>Assumptions!E14</f>
        <v/>
      </c>
    </row>
    <row r="54" ht="28" customHeight="1">
      <c r="A54" s="33" t="n"/>
      <c r="B54" s="17" t="n"/>
      <c r="C54" s="18" t="n"/>
      <c r="D54" s="17" t="n"/>
      <c r="E54" s="17" t="n"/>
      <c r="F54" s="34" t="n"/>
      <c r="G54" s="34" t="n"/>
      <c r="H54" s="31">
        <f>IF(OR($A54="",$B54="",NOT(ISNUMBER($F54)),NOT(ISNUMBER($G54))),"",IF($B54="Revenue",$G54-$F54,$F54-$G54))</f>
        <v/>
      </c>
      <c r="I54" s="35">
        <f>IF(OR($H54="",NOT(ISNUMBER($F54)),$F54=0),"",IFERROR($H54/$F54,""))</f>
        <v/>
      </c>
      <c r="J54" s="22">
        <f>IF($A54="","",IF($E54="Deferred","Deferred item",IF(NOT(ISNUMBER($F54)),"Enter planned amount",IF($G54="","Actual pending",IF(NOT(ISNUMBER($G54)),"Check actual amount",IF(OR($F54&gt;Assumptions!$B$10,$G54&gt;Assumptions!$B$10),"Review large line",IF(AND($F54=0,$G54&gt;0),"Review unplanned amount",IF(AND(ISNUMBER($I54),ABS($I54)&gt;=Assumptions!$B$8),"Review variance","Within threshold"))))))))</f>
        <v/>
      </c>
      <c r="L54">
        <f>Assumptions!A15</f>
        <v/>
      </c>
      <c r="M54">
        <f>Assumptions!C15</f>
        <v/>
      </c>
      <c r="N54">
        <f>Assumptions!E15</f>
        <v/>
      </c>
    </row>
    <row r="55" ht="28" customHeight="1">
      <c r="A55" s="33" t="n"/>
      <c r="B55" s="17" t="n"/>
      <c r="C55" s="18" t="n"/>
      <c r="D55" s="17" t="n"/>
      <c r="E55" s="17" t="n"/>
      <c r="F55" s="34" t="n"/>
      <c r="G55" s="34" t="n"/>
      <c r="H55" s="30">
        <f>IF(OR($A55="",$B55="",NOT(ISNUMBER($F55)),NOT(ISNUMBER($G55))),"",IF($B55="Revenue",$G55-$F55,$F55-$G55))</f>
        <v/>
      </c>
      <c r="I55" s="32">
        <f>IF(OR($H55="",NOT(ISNUMBER($F55)),$F55=0),"",IFERROR($H55/$F55,""))</f>
        <v/>
      </c>
      <c r="J55" s="20">
        <f>IF($A55="","",IF($E55="Deferred","Deferred item",IF(NOT(ISNUMBER($F55)),"Enter planned amount",IF($G55="","Actual pending",IF(NOT(ISNUMBER($G55)),"Check actual amount",IF(OR($F55&gt;Assumptions!$B$10,$G55&gt;Assumptions!$B$10),"Review large line",IF(AND($F55=0,$G55&gt;0),"Review unplanned amount",IF(AND(ISNUMBER($I55),ABS($I55)&gt;=Assumptions!$B$8),"Review variance","Within threshold"))))))))</f>
        <v/>
      </c>
      <c r="L55">
        <f>Assumptions!A16</f>
        <v/>
      </c>
      <c r="M55">
        <f>Assumptions!C16</f>
        <v/>
      </c>
      <c r="N55">
        <f>Assumptions!E16</f>
        <v/>
      </c>
    </row>
    <row r="56" ht="28" customHeight="1">
      <c r="A56" s="33" t="n"/>
      <c r="B56" s="17" t="n"/>
      <c r="C56" s="18" t="n"/>
      <c r="D56" s="17" t="n"/>
      <c r="E56" s="17" t="n"/>
      <c r="F56" s="34" t="n"/>
      <c r="G56" s="34" t="n"/>
      <c r="H56" s="31">
        <f>IF(OR($A56="",$B56="",NOT(ISNUMBER($F56)),NOT(ISNUMBER($G56))),"",IF($B56="Revenue",$G56-$F56,$F56-$G56))</f>
        <v/>
      </c>
      <c r="I56" s="35">
        <f>IF(OR($H56="",NOT(ISNUMBER($F56)),$F56=0),"",IFERROR($H56/$F56,""))</f>
        <v/>
      </c>
      <c r="J56" s="22">
        <f>IF($A56="","",IF($E56="Deferred","Deferred item",IF(NOT(ISNUMBER($F56)),"Enter planned amount",IF($G56="","Actual pending",IF(NOT(ISNUMBER($G56)),"Check actual amount",IF(OR($F56&gt;Assumptions!$B$10,$G56&gt;Assumptions!$B$10),"Review large line",IF(AND($F56=0,$G56&gt;0),"Review unplanned amount",IF(AND(ISNUMBER($I56),ABS($I56)&gt;=Assumptions!$B$8),"Review variance","Within threshold"))))))))</f>
        <v/>
      </c>
      <c r="L56">
        <f>Assumptions!A17</f>
        <v/>
      </c>
      <c r="M56">
        <f>Assumptions!C17</f>
        <v/>
      </c>
      <c r="N56">
        <f>Assumptions!E17</f>
        <v/>
      </c>
    </row>
    <row r="57" ht="28" customHeight="1">
      <c r="A57" s="33" t="n"/>
      <c r="B57" s="17" t="n"/>
      <c r="C57" s="18" t="n"/>
      <c r="D57" s="17" t="n"/>
      <c r="E57" s="17" t="n"/>
      <c r="F57" s="34" t="n"/>
      <c r="G57" s="34" t="n"/>
      <c r="H57" s="30">
        <f>IF(OR($A57="",$B57="",NOT(ISNUMBER($F57)),NOT(ISNUMBER($G57))),"",IF($B57="Revenue",$G57-$F57,$F57-$G57))</f>
        <v/>
      </c>
      <c r="I57" s="32">
        <f>IF(OR($H57="",NOT(ISNUMBER($F57)),$F57=0),"",IFERROR($H57/$F57,""))</f>
        <v/>
      </c>
      <c r="J57" s="20">
        <f>IF($A57="","",IF($E57="Deferred","Deferred item",IF(NOT(ISNUMBER($F57)),"Enter planned amount",IF($G57="","Actual pending",IF(NOT(ISNUMBER($G57)),"Check actual amount",IF(OR($F57&gt;Assumptions!$B$10,$G57&gt;Assumptions!$B$10),"Review large line",IF(AND($F57=0,$G57&gt;0),"Review unplanned amount",IF(AND(ISNUMBER($I57),ABS($I57)&gt;=Assumptions!$B$8),"Review variance","Within threshold"))))))))</f>
        <v/>
      </c>
      <c r="L57">
        <f>Assumptions!A14</f>
        <v/>
      </c>
      <c r="M57">
        <f>Assumptions!C14</f>
        <v/>
      </c>
      <c r="N57">
        <f>Assumptions!E14</f>
        <v/>
      </c>
    </row>
    <row r="58" ht="28" customHeight="1">
      <c r="A58" s="33" t="n"/>
      <c r="B58" s="17" t="n"/>
      <c r="C58" s="18" t="n"/>
      <c r="D58" s="17" t="n"/>
      <c r="E58" s="17" t="n"/>
      <c r="F58" s="34" t="n"/>
      <c r="G58" s="34" t="n"/>
      <c r="H58" s="31">
        <f>IF(OR($A58="",$B58="",NOT(ISNUMBER($F58)),NOT(ISNUMBER($G58))),"",IF($B58="Revenue",$G58-$F58,$F58-$G58))</f>
        <v/>
      </c>
      <c r="I58" s="35">
        <f>IF(OR($H58="",NOT(ISNUMBER($F58)),$F58=0),"",IFERROR($H58/$F58,""))</f>
        <v/>
      </c>
      <c r="J58" s="22">
        <f>IF($A58="","",IF($E58="Deferred","Deferred item",IF(NOT(ISNUMBER($F58)),"Enter planned amount",IF($G58="","Actual pending",IF(NOT(ISNUMBER($G58)),"Check actual amount",IF(OR($F58&gt;Assumptions!$B$10,$G58&gt;Assumptions!$B$10),"Review large line",IF(AND($F58=0,$G58&gt;0),"Review unplanned amount",IF(AND(ISNUMBER($I58),ABS($I58)&gt;=Assumptions!$B$8),"Review variance","Within threshold"))))))))</f>
        <v/>
      </c>
      <c r="L58">
        <f>Assumptions!A15</f>
        <v/>
      </c>
      <c r="M58">
        <f>Assumptions!C15</f>
        <v/>
      </c>
      <c r="N58">
        <f>Assumptions!E15</f>
        <v/>
      </c>
    </row>
    <row r="59" ht="28" customHeight="1">
      <c r="A59" s="33" t="n"/>
      <c r="B59" s="17" t="n"/>
      <c r="C59" s="18" t="n"/>
      <c r="D59" s="17" t="n"/>
      <c r="E59" s="17" t="n"/>
      <c r="F59" s="34" t="n"/>
      <c r="G59" s="34" t="n"/>
      <c r="H59" s="30">
        <f>IF(OR($A59="",$B59="",NOT(ISNUMBER($F59)),NOT(ISNUMBER($G59))),"",IF($B59="Revenue",$G59-$F59,$F59-$G59))</f>
        <v/>
      </c>
      <c r="I59" s="32">
        <f>IF(OR($H59="",NOT(ISNUMBER($F59)),$F59=0),"",IFERROR($H59/$F59,""))</f>
        <v/>
      </c>
      <c r="J59" s="20">
        <f>IF($A59="","",IF($E59="Deferred","Deferred item",IF(NOT(ISNUMBER($F59)),"Enter planned amount",IF($G59="","Actual pending",IF(NOT(ISNUMBER($G59)),"Check actual amount",IF(OR($F59&gt;Assumptions!$B$10,$G59&gt;Assumptions!$B$10),"Review large line",IF(AND($F59=0,$G59&gt;0),"Review unplanned amount",IF(AND(ISNUMBER($I59),ABS($I59)&gt;=Assumptions!$B$8),"Review variance","Within threshold"))))))))</f>
        <v/>
      </c>
      <c r="L59">
        <f>Assumptions!A16</f>
        <v/>
      </c>
      <c r="M59">
        <f>Assumptions!C16</f>
        <v/>
      </c>
      <c r="N59">
        <f>Assumptions!E16</f>
        <v/>
      </c>
    </row>
    <row r="60" ht="28" customHeight="1">
      <c r="A60" s="33" t="n"/>
      <c r="B60" s="17" t="n"/>
      <c r="C60" s="18" t="n"/>
      <c r="D60" s="17" t="n"/>
      <c r="E60" s="17" t="n"/>
      <c r="F60" s="34" t="n"/>
      <c r="G60" s="34" t="n"/>
      <c r="H60" s="31">
        <f>IF(OR($A60="",$B60="",NOT(ISNUMBER($F60)),NOT(ISNUMBER($G60))),"",IF($B60="Revenue",$G60-$F60,$F60-$G60))</f>
        <v/>
      </c>
      <c r="I60" s="35">
        <f>IF(OR($H60="",NOT(ISNUMBER($F60)),$F60=0),"",IFERROR($H60/$F60,""))</f>
        <v/>
      </c>
      <c r="J60" s="22">
        <f>IF($A60="","",IF($E60="Deferred","Deferred item",IF(NOT(ISNUMBER($F60)),"Enter planned amount",IF($G60="","Actual pending",IF(NOT(ISNUMBER($G60)),"Check actual amount",IF(OR($F60&gt;Assumptions!$B$10,$G60&gt;Assumptions!$B$10),"Review large line",IF(AND($F60=0,$G60&gt;0),"Review unplanned amount",IF(AND(ISNUMBER($I60),ABS($I60)&gt;=Assumptions!$B$8),"Review variance","Within threshold"))))))))</f>
        <v/>
      </c>
      <c r="L60">
        <f>Assumptions!A17</f>
        <v/>
      </c>
      <c r="M60">
        <f>Assumptions!C17</f>
        <v/>
      </c>
      <c r="N60">
        <f>Assumptions!E17</f>
        <v/>
      </c>
    </row>
    <row r="61" ht="28" customHeight="1">
      <c r="A61" s="33" t="n"/>
      <c r="B61" s="17" t="n"/>
      <c r="C61" s="18" t="n"/>
      <c r="D61" s="17" t="n"/>
      <c r="E61" s="17" t="n"/>
      <c r="F61" s="34" t="n"/>
      <c r="G61" s="34" t="n"/>
      <c r="H61" s="30">
        <f>IF(OR($A61="",$B61="",NOT(ISNUMBER($F61)),NOT(ISNUMBER($G61))),"",IF($B61="Revenue",$G61-$F61,$F61-$G61))</f>
        <v/>
      </c>
      <c r="I61" s="32">
        <f>IF(OR($H61="",NOT(ISNUMBER($F61)),$F61=0),"",IFERROR($H61/$F61,""))</f>
        <v/>
      </c>
      <c r="J61" s="20">
        <f>IF($A61="","",IF($E61="Deferred","Deferred item",IF(NOT(ISNUMBER($F61)),"Enter planned amount",IF($G61="","Actual pending",IF(NOT(ISNUMBER($G61)),"Check actual amount",IF(OR($F61&gt;Assumptions!$B$10,$G61&gt;Assumptions!$B$10),"Review large line",IF(AND($F61=0,$G61&gt;0),"Review unplanned amount",IF(AND(ISNUMBER($I61),ABS($I61)&gt;=Assumptions!$B$8),"Review variance","Within threshold"))))))))</f>
        <v/>
      </c>
      <c r="L61">
        <f>Assumptions!A14</f>
        <v/>
      </c>
      <c r="M61">
        <f>Assumptions!C14</f>
        <v/>
      </c>
      <c r="N61">
        <f>Assumptions!E14</f>
        <v/>
      </c>
    </row>
    <row r="62" ht="28" customHeight="1">
      <c r="A62" s="33" t="n"/>
      <c r="B62" s="17" t="n"/>
      <c r="C62" s="18" t="n"/>
      <c r="D62" s="17" t="n"/>
      <c r="E62" s="17" t="n"/>
      <c r="F62" s="34" t="n"/>
      <c r="G62" s="34" t="n"/>
      <c r="H62" s="31">
        <f>IF(OR($A62="",$B62="",NOT(ISNUMBER($F62)),NOT(ISNUMBER($G62))),"",IF($B62="Revenue",$G62-$F62,$F62-$G62))</f>
        <v/>
      </c>
      <c r="I62" s="35">
        <f>IF(OR($H62="",NOT(ISNUMBER($F62)),$F62=0),"",IFERROR($H62/$F62,""))</f>
        <v/>
      </c>
      <c r="J62" s="22">
        <f>IF($A62="","",IF($E62="Deferred","Deferred item",IF(NOT(ISNUMBER($F62)),"Enter planned amount",IF($G62="","Actual pending",IF(NOT(ISNUMBER($G62)),"Check actual amount",IF(OR($F62&gt;Assumptions!$B$10,$G62&gt;Assumptions!$B$10),"Review large line",IF(AND($F62=0,$G62&gt;0),"Review unplanned amount",IF(AND(ISNUMBER($I62),ABS($I62)&gt;=Assumptions!$B$8),"Review variance","Within threshold"))))))))</f>
        <v/>
      </c>
      <c r="L62">
        <f>Assumptions!A15</f>
        <v/>
      </c>
      <c r="M62">
        <f>Assumptions!C15</f>
        <v/>
      </c>
      <c r="N62">
        <f>Assumptions!E15</f>
        <v/>
      </c>
    </row>
    <row r="63" ht="28" customHeight="1">
      <c r="A63" s="33" t="n"/>
      <c r="B63" s="17" t="n"/>
      <c r="C63" s="18" t="n"/>
      <c r="D63" s="17" t="n"/>
      <c r="E63" s="17" t="n"/>
      <c r="F63" s="34" t="n"/>
      <c r="G63" s="34" t="n"/>
      <c r="H63" s="30">
        <f>IF(OR($A63="",$B63="",NOT(ISNUMBER($F63)),NOT(ISNUMBER($G63))),"",IF($B63="Revenue",$G63-$F63,$F63-$G63))</f>
        <v/>
      </c>
      <c r="I63" s="32">
        <f>IF(OR($H63="",NOT(ISNUMBER($F63)),$F63=0),"",IFERROR($H63/$F63,""))</f>
        <v/>
      </c>
      <c r="J63" s="20">
        <f>IF($A63="","",IF($E63="Deferred","Deferred item",IF(NOT(ISNUMBER($F63)),"Enter planned amount",IF($G63="","Actual pending",IF(NOT(ISNUMBER($G63)),"Check actual amount",IF(OR($F63&gt;Assumptions!$B$10,$G63&gt;Assumptions!$B$10),"Review large line",IF(AND($F63=0,$G63&gt;0),"Review unplanned amount",IF(AND(ISNUMBER($I63),ABS($I63)&gt;=Assumptions!$B$8),"Review variance","Within threshold"))))))))</f>
        <v/>
      </c>
      <c r="L63">
        <f>Assumptions!A16</f>
        <v/>
      </c>
      <c r="M63">
        <f>Assumptions!C16</f>
        <v/>
      </c>
      <c r="N63">
        <f>Assumptions!E16</f>
        <v/>
      </c>
    </row>
    <row r="64" ht="28" customHeight="1">
      <c r="A64" s="33" t="n"/>
      <c r="B64" s="17" t="n"/>
      <c r="C64" s="18" t="n"/>
      <c r="D64" s="17" t="n"/>
      <c r="E64" s="17" t="n"/>
      <c r="F64" s="34" t="n"/>
      <c r="G64" s="34" t="n"/>
      <c r="H64" s="31">
        <f>IF(OR($A64="",$B64="",NOT(ISNUMBER($F64)),NOT(ISNUMBER($G64))),"",IF($B64="Revenue",$G64-$F64,$F64-$G64))</f>
        <v/>
      </c>
      <c r="I64" s="35">
        <f>IF(OR($H64="",NOT(ISNUMBER($F64)),$F64=0),"",IFERROR($H64/$F64,""))</f>
        <v/>
      </c>
      <c r="J64" s="22">
        <f>IF($A64="","",IF($E64="Deferred","Deferred item",IF(NOT(ISNUMBER($F64)),"Enter planned amount",IF($G64="","Actual pending",IF(NOT(ISNUMBER($G64)),"Check actual amount",IF(OR($F64&gt;Assumptions!$B$10,$G64&gt;Assumptions!$B$10),"Review large line",IF(AND($F64=0,$G64&gt;0),"Review unplanned amount",IF(AND(ISNUMBER($I64),ABS($I64)&gt;=Assumptions!$B$8),"Review variance","Within threshold"))))))))</f>
        <v/>
      </c>
      <c r="L64">
        <f>Assumptions!A17</f>
        <v/>
      </c>
      <c r="M64">
        <f>Assumptions!C17</f>
        <v/>
      </c>
      <c r="N64">
        <f>Assumptions!E17</f>
        <v/>
      </c>
    </row>
    <row r="65" ht="28" customHeight="1">
      <c r="A65" s="33" t="n"/>
      <c r="B65" s="17" t="n"/>
      <c r="C65" s="18" t="n"/>
      <c r="D65" s="17" t="n"/>
      <c r="E65" s="17" t="n"/>
      <c r="F65" s="34" t="n"/>
      <c r="G65" s="34" t="n"/>
      <c r="H65" s="30">
        <f>IF(OR($A65="",$B65="",NOT(ISNUMBER($F65)),NOT(ISNUMBER($G65))),"",IF($B65="Revenue",$G65-$F65,$F65-$G65))</f>
        <v/>
      </c>
      <c r="I65" s="32">
        <f>IF(OR($H65="",NOT(ISNUMBER($F65)),$F65=0),"",IFERROR($H65/$F65,""))</f>
        <v/>
      </c>
      <c r="J65" s="20">
        <f>IF($A65="","",IF($E65="Deferred","Deferred item",IF(NOT(ISNUMBER($F65)),"Enter planned amount",IF($G65="","Actual pending",IF(NOT(ISNUMBER($G65)),"Check actual amount",IF(OR($F65&gt;Assumptions!$B$10,$G65&gt;Assumptions!$B$10),"Review large line",IF(AND($F65=0,$G65&gt;0),"Review unplanned amount",IF(AND(ISNUMBER($I65),ABS($I65)&gt;=Assumptions!$B$8),"Review variance","Within threshold"))))))))</f>
        <v/>
      </c>
      <c r="L65">
        <f>Assumptions!A14</f>
        <v/>
      </c>
      <c r="M65">
        <f>Assumptions!C14</f>
        <v/>
      </c>
      <c r="N65">
        <f>Assumptions!E14</f>
        <v/>
      </c>
    </row>
    <row r="66" ht="28" customHeight="1">
      <c r="A66" s="33" t="n"/>
      <c r="B66" s="17" t="n"/>
      <c r="C66" s="18" t="n"/>
      <c r="D66" s="17" t="n"/>
      <c r="E66" s="17" t="n"/>
      <c r="F66" s="34" t="n"/>
      <c r="G66" s="34" t="n"/>
      <c r="H66" s="31">
        <f>IF(OR($A66="",$B66="",NOT(ISNUMBER($F66)),NOT(ISNUMBER($G66))),"",IF($B66="Revenue",$G66-$F66,$F66-$G66))</f>
        <v/>
      </c>
      <c r="I66" s="35">
        <f>IF(OR($H66="",NOT(ISNUMBER($F66)),$F66=0),"",IFERROR($H66/$F66,""))</f>
        <v/>
      </c>
      <c r="J66" s="22">
        <f>IF($A66="","",IF($E66="Deferred","Deferred item",IF(NOT(ISNUMBER($F66)),"Enter planned amount",IF($G66="","Actual pending",IF(NOT(ISNUMBER($G66)),"Check actual amount",IF(OR($F66&gt;Assumptions!$B$10,$G66&gt;Assumptions!$B$10),"Review large line",IF(AND($F66=0,$G66&gt;0),"Review unplanned amount",IF(AND(ISNUMBER($I66),ABS($I66)&gt;=Assumptions!$B$8),"Review variance","Within threshold"))))))))</f>
        <v/>
      </c>
      <c r="L66">
        <f>Assumptions!A15</f>
        <v/>
      </c>
      <c r="M66">
        <f>Assumptions!C15</f>
        <v/>
      </c>
      <c r="N66">
        <f>Assumptions!E15</f>
        <v/>
      </c>
    </row>
    <row r="67" ht="28" customHeight="1">
      <c r="A67" s="33" t="n"/>
      <c r="B67" s="17" t="n"/>
      <c r="C67" s="18" t="n"/>
      <c r="D67" s="17" t="n"/>
      <c r="E67" s="17" t="n"/>
      <c r="F67" s="34" t="n"/>
      <c r="G67" s="34" t="n"/>
      <c r="H67" s="30">
        <f>IF(OR($A67="",$B67="",NOT(ISNUMBER($F67)),NOT(ISNUMBER($G67))),"",IF($B67="Revenue",$G67-$F67,$F67-$G67))</f>
        <v/>
      </c>
      <c r="I67" s="32">
        <f>IF(OR($H67="",NOT(ISNUMBER($F67)),$F67=0),"",IFERROR($H67/$F67,""))</f>
        <v/>
      </c>
      <c r="J67" s="20">
        <f>IF($A67="","",IF($E67="Deferred","Deferred item",IF(NOT(ISNUMBER($F67)),"Enter planned amount",IF($G67="","Actual pending",IF(NOT(ISNUMBER($G67)),"Check actual amount",IF(OR($F67&gt;Assumptions!$B$10,$G67&gt;Assumptions!$B$10),"Review large line",IF(AND($F67=0,$G67&gt;0),"Review unplanned amount",IF(AND(ISNUMBER($I67),ABS($I67)&gt;=Assumptions!$B$8),"Review variance","Within threshold"))))))))</f>
        <v/>
      </c>
      <c r="L67">
        <f>Assumptions!A16</f>
        <v/>
      </c>
      <c r="M67">
        <f>Assumptions!C16</f>
        <v/>
      </c>
      <c r="N67">
        <f>Assumptions!E16</f>
        <v/>
      </c>
    </row>
    <row r="68" ht="28" customHeight="1">
      <c r="A68" s="33" t="n"/>
      <c r="B68" s="17" t="n"/>
      <c r="C68" s="18" t="n"/>
      <c r="D68" s="17" t="n"/>
      <c r="E68" s="17" t="n"/>
      <c r="F68" s="34" t="n"/>
      <c r="G68" s="34" t="n"/>
      <c r="H68" s="31">
        <f>IF(OR($A68="",$B68="",NOT(ISNUMBER($F68)),NOT(ISNUMBER($G68))),"",IF($B68="Revenue",$G68-$F68,$F68-$G68))</f>
        <v/>
      </c>
      <c r="I68" s="35">
        <f>IF(OR($H68="",NOT(ISNUMBER($F68)),$F68=0),"",IFERROR($H68/$F68,""))</f>
        <v/>
      </c>
      <c r="J68" s="22">
        <f>IF($A68="","",IF($E68="Deferred","Deferred item",IF(NOT(ISNUMBER($F68)),"Enter planned amount",IF($G68="","Actual pending",IF(NOT(ISNUMBER($G68)),"Check actual amount",IF(OR($F68&gt;Assumptions!$B$10,$G68&gt;Assumptions!$B$10),"Review large line",IF(AND($F68=0,$G68&gt;0),"Review unplanned amount",IF(AND(ISNUMBER($I68),ABS($I68)&gt;=Assumptions!$B$8),"Review variance","Within threshold"))))))))</f>
        <v/>
      </c>
      <c r="L68">
        <f>Assumptions!A17</f>
        <v/>
      </c>
      <c r="M68">
        <f>Assumptions!C17</f>
        <v/>
      </c>
      <c r="N68">
        <f>Assumptions!E17</f>
        <v/>
      </c>
    </row>
    <row r="69" ht="28" customHeight="1">
      <c r="A69" s="33" t="n"/>
      <c r="B69" s="17" t="n"/>
      <c r="C69" s="18" t="n"/>
      <c r="D69" s="17" t="n"/>
      <c r="E69" s="17" t="n"/>
      <c r="F69" s="34" t="n"/>
      <c r="G69" s="34" t="n"/>
      <c r="H69" s="30">
        <f>IF(OR($A69="",$B69="",NOT(ISNUMBER($F69)),NOT(ISNUMBER($G69))),"",IF($B69="Revenue",$G69-$F69,$F69-$G69))</f>
        <v/>
      </c>
      <c r="I69" s="32">
        <f>IF(OR($H69="",NOT(ISNUMBER($F69)),$F69=0),"",IFERROR($H69/$F69,""))</f>
        <v/>
      </c>
      <c r="J69" s="20">
        <f>IF($A69="","",IF($E69="Deferred","Deferred item",IF(NOT(ISNUMBER($F69)),"Enter planned amount",IF($G69="","Actual pending",IF(NOT(ISNUMBER($G69)),"Check actual amount",IF(OR($F69&gt;Assumptions!$B$10,$G69&gt;Assumptions!$B$10),"Review large line",IF(AND($F69=0,$G69&gt;0),"Review unplanned amount",IF(AND(ISNUMBER($I69),ABS($I69)&gt;=Assumptions!$B$8),"Review variance","Within threshold"))))))))</f>
        <v/>
      </c>
      <c r="L69">
        <f>Assumptions!A14</f>
        <v/>
      </c>
      <c r="M69">
        <f>Assumptions!C14</f>
        <v/>
      </c>
      <c r="N69">
        <f>Assumptions!E14</f>
        <v/>
      </c>
    </row>
    <row r="70" ht="28" customHeight="1">
      <c r="A70" s="33" t="n"/>
      <c r="B70" s="17" t="n"/>
      <c r="C70" s="18" t="n"/>
      <c r="D70" s="17" t="n"/>
      <c r="E70" s="17" t="n"/>
      <c r="F70" s="34" t="n"/>
      <c r="G70" s="34" t="n"/>
      <c r="H70" s="31">
        <f>IF(OR($A70="",$B70="",NOT(ISNUMBER($F70)),NOT(ISNUMBER($G70))),"",IF($B70="Revenue",$G70-$F70,$F70-$G70))</f>
        <v/>
      </c>
      <c r="I70" s="35">
        <f>IF(OR($H70="",NOT(ISNUMBER($F70)),$F70=0),"",IFERROR($H70/$F70,""))</f>
        <v/>
      </c>
      <c r="J70" s="22">
        <f>IF($A70="","",IF($E70="Deferred","Deferred item",IF(NOT(ISNUMBER($F70)),"Enter planned amount",IF($G70="","Actual pending",IF(NOT(ISNUMBER($G70)),"Check actual amount",IF(OR($F70&gt;Assumptions!$B$10,$G70&gt;Assumptions!$B$10),"Review large line",IF(AND($F70=0,$G70&gt;0),"Review unplanned amount",IF(AND(ISNUMBER($I70),ABS($I70)&gt;=Assumptions!$B$8),"Review variance","Within threshold"))))))))</f>
        <v/>
      </c>
      <c r="L70">
        <f>Assumptions!A15</f>
        <v/>
      </c>
      <c r="M70">
        <f>Assumptions!C15</f>
        <v/>
      </c>
      <c r="N70">
        <f>Assumptions!E15</f>
        <v/>
      </c>
    </row>
    <row r="71" ht="28" customHeight="1">
      <c r="A71" s="33" t="n"/>
      <c r="B71" s="17" t="n"/>
      <c r="C71" s="18" t="n"/>
      <c r="D71" s="17" t="n"/>
      <c r="E71" s="17" t="n"/>
      <c r="F71" s="34" t="n"/>
      <c r="G71" s="34" t="n"/>
      <c r="H71" s="30">
        <f>IF(OR($A71="",$B71="",NOT(ISNUMBER($F71)),NOT(ISNUMBER($G71))),"",IF($B71="Revenue",$G71-$F71,$F71-$G71))</f>
        <v/>
      </c>
      <c r="I71" s="32">
        <f>IF(OR($H71="",NOT(ISNUMBER($F71)),$F71=0),"",IFERROR($H71/$F71,""))</f>
        <v/>
      </c>
      <c r="J71" s="20">
        <f>IF($A71="","",IF($E71="Deferred","Deferred item",IF(NOT(ISNUMBER($F71)),"Enter planned amount",IF($G71="","Actual pending",IF(NOT(ISNUMBER($G71)),"Check actual amount",IF(OR($F71&gt;Assumptions!$B$10,$G71&gt;Assumptions!$B$10),"Review large line",IF(AND($F71=0,$G71&gt;0),"Review unplanned amount",IF(AND(ISNUMBER($I71),ABS($I71)&gt;=Assumptions!$B$8),"Review variance","Within threshold"))))))))</f>
        <v/>
      </c>
      <c r="L71">
        <f>Assumptions!A16</f>
        <v/>
      </c>
      <c r="M71">
        <f>Assumptions!C16</f>
        <v/>
      </c>
      <c r="N71">
        <f>Assumptions!E16</f>
        <v/>
      </c>
    </row>
    <row r="72" ht="28" customHeight="1">
      <c r="A72" s="33" t="n"/>
      <c r="B72" s="17" t="n"/>
      <c r="C72" s="18" t="n"/>
      <c r="D72" s="17" t="n"/>
      <c r="E72" s="17" t="n"/>
      <c r="F72" s="34" t="n"/>
      <c r="G72" s="34" t="n"/>
      <c r="H72" s="31">
        <f>IF(OR($A72="",$B72="",NOT(ISNUMBER($F72)),NOT(ISNUMBER($G72))),"",IF($B72="Revenue",$G72-$F72,$F72-$G72))</f>
        <v/>
      </c>
      <c r="I72" s="35">
        <f>IF(OR($H72="",NOT(ISNUMBER($F72)),$F72=0),"",IFERROR($H72/$F72,""))</f>
        <v/>
      </c>
      <c r="J72" s="22">
        <f>IF($A72="","",IF($E72="Deferred","Deferred item",IF(NOT(ISNUMBER($F72)),"Enter planned amount",IF($G72="","Actual pending",IF(NOT(ISNUMBER($G72)),"Check actual amount",IF(OR($F72&gt;Assumptions!$B$10,$G72&gt;Assumptions!$B$10),"Review large line",IF(AND($F72=0,$G72&gt;0),"Review unplanned amount",IF(AND(ISNUMBER($I72),ABS($I72)&gt;=Assumptions!$B$8),"Review variance","Within threshold"))))))))</f>
        <v/>
      </c>
      <c r="L72">
        <f>Assumptions!A17</f>
        <v/>
      </c>
      <c r="M72">
        <f>Assumptions!C17</f>
        <v/>
      </c>
      <c r="N72">
        <f>Assumptions!E17</f>
        <v/>
      </c>
    </row>
    <row r="73" ht="28" customHeight="1">
      <c r="A73" s="33" t="n"/>
      <c r="B73" s="17" t="n"/>
      <c r="C73" s="18" t="n"/>
      <c r="D73" s="17" t="n"/>
      <c r="E73" s="17" t="n"/>
      <c r="F73" s="34" t="n"/>
      <c r="G73" s="34" t="n"/>
      <c r="H73" s="30">
        <f>IF(OR($A73="",$B73="",NOT(ISNUMBER($F73)),NOT(ISNUMBER($G73))),"",IF($B73="Revenue",$G73-$F73,$F73-$G73))</f>
        <v/>
      </c>
      <c r="I73" s="32">
        <f>IF(OR($H73="",NOT(ISNUMBER($F73)),$F73=0),"",IFERROR($H73/$F73,""))</f>
        <v/>
      </c>
      <c r="J73" s="20">
        <f>IF($A73="","",IF($E73="Deferred","Deferred item",IF(NOT(ISNUMBER($F73)),"Enter planned amount",IF($G73="","Actual pending",IF(NOT(ISNUMBER($G73)),"Check actual amount",IF(OR($F73&gt;Assumptions!$B$10,$G73&gt;Assumptions!$B$10),"Review large line",IF(AND($F73=0,$G73&gt;0),"Review unplanned amount",IF(AND(ISNUMBER($I73),ABS($I73)&gt;=Assumptions!$B$8),"Review variance","Within threshold"))))))))</f>
        <v/>
      </c>
      <c r="L73">
        <f>Assumptions!A14</f>
        <v/>
      </c>
      <c r="M73">
        <f>Assumptions!C14</f>
        <v/>
      </c>
      <c r="N73">
        <f>Assumptions!E14</f>
        <v/>
      </c>
    </row>
    <row r="74" ht="28" customHeight="1">
      <c r="A74" s="33" t="n"/>
      <c r="B74" s="17" t="n"/>
      <c r="C74" s="18" t="n"/>
      <c r="D74" s="17" t="n"/>
      <c r="E74" s="17" t="n"/>
      <c r="F74" s="34" t="n"/>
      <c r="G74" s="34" t="n"/>
      <c r="H74" s="31">
        <f>IF(OR($A74="",$B74="",NOT(ISNUMBER($F74)),NOT(ISNUMBER($G74))),"",IF($B74="Revenue",$G74-$F74,$F74-$G74))</f>
        <v/>
      </c>
      <c r="I74" s="35">
        <f>IF(OR($H74="",NOT(ISNUMBER($F74)),$F74=0),"",IFERROR($H74/$F74,""))</f>
        <v/>
      </c>
      <c r="J74" s="22">
        <f>IF($A74="","",IF($E74="Deferred","Deferred item",IF(NOT(ISNUMBER($F74)),"Enter planned amount",IF($G74="","Actual pending",IF(NOT(ISNUMBER($G74)),"Check actual amount",IF(OR($F74&gt;Assumptions!$B$10,$G74&gt;Assumptions!$B$10),"Review large line",IF(AND($F74=0,$G74&gt;0),"Review unplanned amount",IF(AND(ISNUMBER($I74),ABS($I74)&gt;=Assumptions!$B$8),"Review variance","Within threshold"))))))))</f>
        <v/>
      </c>
      <c r="L74">
        <f>Assumptions!A15</f>
        <v/>
      </c>
      <c r="M74">
        <f>Assumptions!C15</f>
        <v/>
      </c>
      <c r="N74">
        <f>Assumptions!E15</f>
        <v/>
      </c>
    </row>
    <row r="75" ht="28" customHeight="1">
      <c r="A75" s="33" t="n"/>
      <c r="B75" s="17" t="n"/>
      <c r="C75" s="18" t="n"/>
      <c r="D75" s="17" t="n"/>
      <c r="E75" s="17" t="n"/>
      <c r="F75" s="34" t="n"/>
      <c r="G75" s="34" t="n"/>
      <c r="H75" s="30">
        <f>IF(OR($A75="",$B75="",NOT(ISNUMBER($F75)),NOT(ISNUMBER($G75))),"",IF($B75="Revenue",$G75-$F75,$F75-$G75))</f>
        <v/>
      </c>
      <c r="I75" s="32">
        <f>IF(OR($H75="",NOT(ISNUMBER($F75)),$F75=0),"",IFERROR($H75/$F75,""))</f>
        <v/>
      </c>
      <c r="J75" s="20">
        <f>IF($A75="","",IF($E75="Deferred","Deferred item",IF(NOT(ISNUMBER($F75)),"Enter planned amount",IF($G75="","Actual pending",IF(NOT(ISNUMBER($G75)),"Check actual amount",IF(OR($F75&gt;Assumptions!$B$10,$G75&gt;Assumptions!$B$10),"Review large line",IF(AND($F75=0,$G75&gt;0),"Review unplanned amount",IF(AND(ISNUMBER($I75),ABS($I75)&gt;=Assumptions!$B$8),"Review variance","Within threshold"))))))))</f>
        <v/>
      </c>
      <c r="L75">
        <f>Assumptions!A16</f>
        <v/>
      </c>
      <c r="M75">
        <f>Assumptions!C16</f>
        <v/>
      </c>
      <c r="N75">
        <f>Assumptions!E16</f>
        <v/>
      </c>
    </row>
    <row r="76" ht="28" customHeight="1">
      <c r="A76" s="33" t="n"/>
      <c r="B76" s="17" t="n"/>
      <c r="C76" s="18" t="n"/>
      <c r="D76" s="17" t="n"/>
      <c r="E76" s="17" t="n"/>
      <c r="F76" s="34" t="n"/>
      <c r="G76" s="34" t="n"/>
      <c r="H76" s="31">
        <f>IF(OR($A76="",$B76="",NOT(ISNUMBER($F76)),NOT(ISNUMBER($G76))),"",IF($B76="Revenue",$G76-$F76,$F76-$G76))</f>
        <v/>
      </c>
      <c r="I76" s="35">
        <f>IF(OR($H76="",NOT(ISNUMBER($F76)),$F76=0),"",IFERROR($H76/$F76,""))</f>
        <v/>
      </c>
      <c r="J76" s="22">
        <f>IF($A76="","",IF($E76="Deferred","Deferred item",IF(NOT(ISNUMBER($F76)),"Enter planned amount",IF($G76="","Actual pending",IF(NOT(ISNUMBER($G76)),"Check actual amount",IF(OR($F76&gt;Assumptions!$B$10,$G76&gt;Assumptions!$B$10),"Review large line",IF(AND($F76=0,$G76&gt;0),"Review unplanned amount",IF(AND(ISNUMBER($I76),ABS($I76)&gt;=Assumptions!$B$8),"Review variance","Within threshold"))))))))</f>
        <v/>
      </c>
      <c r="L76">
        <f>Assumptions!A17</f>
        <v/>
      </c>
      <c r="M76">
        <f>Assumptions!C17</f>
        <v/>
      </c>
      <c r="N76">
        <f>Assumptions!E17</f>
        <v/>
      </c>
    </row>
    <row r="77" ht="28" customHeight="1">
      <c r="A77" s="33" t="n"/>
      <c r="B77" s="17" t="n"/>
      <c r="C77" s="18" t="n"/>
      <c r="D77" s="17" t="n"/>
      <c r="E77" s="17" t="n"/>
      <c r="F77" s="34" t="n"/>
      <c r="G77" s="34" t="n"/>
      <c r="H77" s="30">
        <f>IF(OR($A77="",$B77="",NOT(ISNUMBER($F77)),NOT(ISNUMBER($G77))),"",IF($B77="Revenue",$G77-$F77,$F77-$G77))</f>
        <v/>
      </c>
      <c r="I77" s="32">
        <f>IF(OR($H77="",NOT(ISNUMBER($F77)),$F77=0),"",IFERROR($H77/$F77,""))</f>
        <v/>
      </c>
      <c r="J77" s="20">
        <f>IF($A77="","",IF($E77="Deferred","Deferred item",IF(NOT(ISNUMBER($F77)),"Enter planned amount",IF($G77="","Actual pending",IF(NOT(ISNUMBER($G77)),"Check actual amount",IF(OR($F77&gt;Assumptions!$B$10,$G77&gt;Assumptions!$B$10),"Review large line",IF(AND($F77=0,$G77&gt;0),"Review unplanned amount",IF(AND(ISNUMBER($I77),ABS($I77)&gt;=Assumptions!$B$8),"Review variance","Within threshold"))))))))</f>
        <v/>
      </c>
      <c r="L77">
        <f>Assumptions!A14</f>
        <v/>
      </c>
      <c r="M77">
        <f>Assumptions!C14</f>
        <v/>
      </c>
      <c r="N77">
        <f>Assumptions!E14</f>
        <v/>
      </c>
    </row>
    <row r="78" ht="28" customHeight="1">
      <c r="A78" s="33" t="n"/>
      <c r="B78" s="17" t="n"/>
      <c r="C78" s="18" t="n"/>
      <c r="D78" s="17" t="n"/>
      <c r="E78" s="17" t="n"/>
      <c r="F78" s="34" t="n"/>
      <c r="G78" s="34" t="n"/>
      <c r="H78" s="31">
        <f>IF(OR($A78="",$B78="",NOT(ISNUMBER($F78)),NOT(ISNUMBER($G78))),"",IF($B78="Revenue",$G78-$F78,$F78-$G78))</f>
        <v/>
      </c>
      <c r="I78" s="35">
        <f>IF(OR($H78="",NOT(ISNUMBER($F78)),$F78=0),"",IFERROR($H78/$F78,""))</f>
        <v/>
      </c>
      <c r="J78" s="22">
        <f>IF($A78="","",IF($E78="Deferred","Deferred item",IF(NOT(ISNUMBER($F78)),"Enter planned amount",IF($G78="","Actual pending",IF(NOT(ISNUMBER($G78)),"Check actual amount",IF(OR($F78&gt;Assumptions!$B$10,$G78&gt;Assumptions!$B$10),"Review large line",IF(AND($F78=0,$G78&gt;0),"Review unplanned amount",IF(AND(ISNUMBER($I78),ABS($I78)&gt;=Assumptions!$B$8),"Review variance","Within threshold"))))))))</f>
        <v/>
      </c>
      <c r="L78">
        <f>Assumptions!A15</f>
        <v/>
      </c>
      <c r="M78">
        <f>Assumptions!C15</f>
        <v/>
      </c>
      <c r="N78">
        <f>Assumptions!E15</f>
        <v/>
      </c>
    </row>
    <row r="79" ht="28" customHeight="1">
      <c r="A79" s="33" t="n"/>
      <c r="B79" s="17" t="n"/>
      <c r="C79" s="18" t="n"/>
      <c r="D79" s="17" t="n"/>
      <c r="E79" s="17" t="n"/>
      <c r="F79" s="34" t="n"/>
      <c r="G79" s="34" t="n"/>
      <c r="H79" s="30">
        <f>IF(OR($A79="",$B79="",NOT(ISNUMBER($F79)),NOT(ISNUMBER($G79))),"",IF($B79="Revenue",$G79-$F79,$F79-$G79))</f>
        <v/>
      </c>
      <c r="I79" s="32">
        <f>IF(OR($H79="",NOT(ISNUMBER($F79)),$F79=0),"",IFERROR($H79/$F79,""))</f>
        <v/>
      </c>
      <c r="J79" s="20">
        <f>IF($A79="","",IF($E79="Deferred","Deferred item",IF(NOT(ISNUMBER($F79)),"Enter planned amount",IF($G79="","Actual pending",IF(NOT(ISNUMBER($G79)),"Check actual amount",IF(OR($F79&gt;Assumptions!$B$10,$G79&gt;Assumptions!$B$10),"Review large line",IF(AND($F79=0,$G79&gt;0),"Review unplanned amount",IF(AND(ISNUMBER($I79),ABS($I79)&gt;=Assumptions!$B$8),"Review variance","Within threshold"))))))))</f>
        <v/>
      </c>
      <c r="L79">
        <f>Assumptions!A16</f>
        <v/>
      </c>
      <c r="M79">
        <f>Assumptions!C16</f>
        <v/>
      </c>
      <c r="N79">
        <f>Assumptions!E16</f>
        <v/>
      </c>
    </row>
    <row r="80" ht="28" customHeight="1">
      <c r="A80" s="33" t="n"/>
      <c r="B80" s="17" t="n"/>
      <c r="C80" s="18" t="n"/>
      <c r="D80" s="17" t="n"/>
      <c r="E80" s="17" t="n"/>
      <c r="F80" s="34" t="n"/>
      <c r="G80" s="34" t="n"/>
      <c r="H80" s="31">
        <f>IF(OR($A80="",$B80="",NOT(ISNUMBER($F80)),NOT(ISNUMBER($G80))),"",IF($B80="Revenue",$G80-$F80,$F80-$G80))</f>
        <v/>
      </c>
      <c r="I80" s="35">
        <f>IF(OR($H80="",NOT(ISNUMBER($F80)),$F80=0),"",IFERROR($H80/$F80,""))</f>
        <v/>
      </c>
      <c r="J80" s="22">
        <f>IF($A80="","",IF($E80="Deferred","Deferred item",IF(NOT(ISNUMBER($F80)),"Enter planned amount",IF($G80="","Actual pending",IF(NOT(ISNUMBER($G80)),"Check actual amount",IF(OR($F80&gt;Assumptions!$B$10,$G80&gt;Assumptions!$B$10),"Review large line",IF(AND($F80=0,$G80&gt;0),"Review unplanned amount",IF(AND(ISNUMBER($I80),ABS($I80)&gt;=Assumptions!$B$8),"Review variance","Within threshold"))))))))</f>
        <v/>
      </c>
      <c r="L80">
        <f>Assumptions!A17</f>
        <v/>
      </c>
      <c r="M80">
        <f>Assumptions!C17</f>
        <v/>
      </c>
      <c r="N80">
        <f>Assumptions!E17</f>
        <v/>
      </c>
    </row>
    <row r="81" ht="28" customHeight="1">
      <c r="A81" s="33" t="n"/>
      <c r="B81" s="17" t="n"/>
      <c r="C81" s="18" t="n"/>
      <c r="D81" s="17" t="n"/>
      <c r="E81" s="17" t="n"/>
      <c r="F81" s="34" t="n"/>
      <c r="G81" s="34" t="n"/>
      <c r="H81" s="30">
        <f>IF(OR($A81="",$B81="",NOT(ISNUMBER($F81)),NOT(ISNUMBER($G81))),"",IF($B81="Revenue",$G81-$F81,$F81-$G81))</f>
        <v/>
      </c>
      <c r="I81" s="32">
        <f>IF(OR($H81="",NOT(ISNUMBER($F81)),$F81=0),"",IFERROR($H81/$F81,""))</f>
        <v/>
      </c>
      <c r="J81" s="20">
        <f>IF($A81="","",IF($E81="Deferred","Deferred item",IF(NOT(ISNUMBER($F81)),"Enter planned amount",IF($G81="","Actual pending",IF(NOT(ISNUMBER($G81)),"Check actual amount",IF(OR($F81&gt;Assumptions!$B$10,$G81&gt;Assumptions!$B$10),"Review large line",IF(AND($F81=0,$G81&gt;0),"Review unplanned amount",IF(AND(ISNUMBER($I81),ABS($I81)&gt;=Assumptions!$B$8),"Review variance","Within threshold"))))))))</f>
        <v/>
      </c>
      <c r="L81">
        <f>Assumptions!A14</f>
        <v/>
      </c>
      <c r="M81">
        <f>Assumptions!C14</f>
        <v/>
      </c>
      <c r="N81">
        <f>Assumptions!E14</f>
        <v/>
      </c>
    </row>
    <row r="82" ht="28" customHeight="1">
      <c r="A82" s="33" t="n"/>
      <c r="B82" s="17" t="n"/>
      <c r="C82" s="18" t="n"/>
      <c r="D82" s="17" t="n"/>
      <c r="E82" s="17" t="n"/>
      <c r="F82" s="34" t="n"/>
      <c r="G82" s="34" t="n"/>
      <c r="H82" s="31">
        <f>IF(OR($A82="",$B82="",NOT(ISNUMBER($F82)),NOT(ISNUMBER($G82))),"",IF($B82="Revenue",$G82-$F82,$F82-$G82))</f>
        <v/>
      </c>
      <c r="I82" s="35">
        <f>IF(OR($H82="",NOT(ISNUMBER($F82)),$F82=0),"",IFERROR($H82/$F82,""))</f>
        <v/>
      </c>
      <c r="J82" s="22">
        <f>IF($A82="","",IF($E82="Deferred","Deferred item",IF(NOT(ISNUMBER($F82)),"Enter planned amount",IF($G82="","Actual pending",IF(NOT(ISNUMBER($G82)),"Check actual amount",IF(OR($F82&gt;Assumptions!$B$10,$G82&gt;Assumptions!$B$10),"Review large line",IF(AND($F82=0,$G82&gt;0),"Review unplanned amount",IF(AND(ISNUMBER($I82),ABS($I82)&gt;=Assumptions!$B$8),"Review variance","Within threshold"))))))))</f>
        <v/>
      </c>
      <c r="L82">
        <f>Assumptions!A15</f>
        <v/>
      </c>
      <c r="M82">
        <f>Assumptions!C15</f>
        <v/>
      </c>
      <c r="N82">
        <f>Assumptions!E15</f>
        <v/>
      </c>
    </row>
    <row r="83" ht="28" customHeight="1">
      <c r="A83" s="33" t="n"/>
      <c r="B83" s="17" t="n"/>
      <c r="C83" s="18" t="n"/>
      <c r="D83" s="17" t="n"/>
      <c r="E83" s="17" t="n"/>
      <c r="F83" s="34" t="n"/>
      <c r="G83" s="34" t="n"/>
      <c r="H83" s="30">
        <f>IF(OR($A83="",$B83="",NOT(ISNUMBER($F83)),NOT(ISNUMBER($G83))),"",IF($B83="Revenue",$G83-$F83,$F83-$G83))</f>
        <v/>
      </c>
      <c r="I83" s="32">
        <f>IF(OR($H83="",NOT(ISNUMBER($F83)),$F83=0),"",IFERROR($H83/$F83,""))</f>
        <v/>
      </c>
      <c r="J83" s="20">
        <f>IF($A83="","",IF($E83="Deferred","Deferred item",IF(NOT(ISNUMBER($F83)),"Enter planned amount",IF($G83="","Actual pending",IF(NOT(ISNUMBER($G83)),"Check actual amount",IF(OR($F83&gt;Assumptions!$B$10,$G83&gt;Assumptions!$B$10),"Review large line",IF(AND($F83=0,$G83&gt;0),"Review unplanned amount",IF(AND(ISNUMBER($I83),ABS($I83)&gt;=Assumptions!$B$8),"Review variance","Within threshold"))))))))</f>
        <v/>
      </c>
      <c r="L83">
        <f>Assumptions!A16</f>
        <v/>
      </c>
      <c r="M83">
        <f>Assumptions!C16</f>
        <v/>
      </c>
      <c r="N83">
        <f>Assumptions!E16</f>
        <v/>
      </c>
    </row>
    <row r="84" ht="28" customHeight="1">
      <c r="A84" s="33" t="n"/>
      <c r="B84" s="17" t="n"/>
      <c r="C84" s="18" t="n"/>
      <c r="D84" s="17" t="n"/>
      <c r="E84" s="17" t="n"/>
      <c r="F84" s="34" t="n"/>
      <c r="G84" s="34" t="n"/>
      <c r="H84" s="31">
        <f>IF(OR($A84="",$B84="",NOT(ISNUMBER($F84)),NOT(ISNUMBER($G84))),"",IF($B84="Revenue",$G84-$F84,$F84-$G84))</f>
        <v/>
      </c>
      <c r="I84" s="35">
        <f>IF(OR($H84="",NOT(ISNUMBER($F84)),$F84=0),"",IFERROR($H84/$F84,""))</f>
        <v/>
      </c>
      <c r="J84" s="22">
        <f>IF($A84="","",IF($E84="Deferred","Deferred item",IF(NOT(ISNUMBER($F84)),"Enter planned amount",IF($G84="","Actual pending",IF(NOT(ISNUMBER($G84)),"Check actual amount",IF(OR($F84&gt;Assumptions!$B$10,$G84&gt;Assumptions!$B$10),"Review large line",IF(AND($F84=0,$G84&gt;0),"Review unplanned amount",IF(AND(ISNUMBER($I84),ABS($I84)&gt;=Assumptions!$B$8),"Review variance","Within threshold"))))))))</f>
        <v/>
      </c>
      <c r="L84">
        <f>Assumptions!A17</f>
        <v/>
      </c>
      <c r="M84">
        <f>Assumptions!C17</f>
        <v/>
      </c>
      <c r="N84">
        <f>Assumptions!E17</f>
        <v/>
      </c>
    </row>
    <row r="85" ht="28" customHeight="1">
      <c r="A85" s="33" t="n"/>
      <c r="B85" s="17" t="n"/>
      <c r="C85" s="18" t="n"/>
      <c r="D85" s="17" t="n"/>
      <c r="E85" s="17" t="n"/>
      <c r="F85" s="34" t="n"/>
      <c r="G85" s="34" t="n"/>
      <c r="H85" s="30">
        <f>IF(OR($A85="",$B85="",NOT(ISNUMBER($F85)),NOT(ISNUMBER($G85))),"",IF($B85="Revenue",$G85-$F85,$F85-$G85))</f>
        <v/>
      </c>
      <c r="I85" s="32">
        <f>IF(OR($H85="",NOT(ISNUMBER($F85)),$F85=0),"",IFERROR($H85/$F85,""))</f>
        <v/>
      </c>
      <c r="J85" s="20">
        <f>IF($A85="","",IF($E85="Deferred","Deferred item",IF(NOT(ISNUMBER($F85)),"Enter planned amount",IF($G85="","Actual pending",IF(NOT(ISNUMBER($G85)),"Check actual amount",IF(OR($F85&gt;Assumptions!$B$10,$G85&gt;Assumptions!$B$10),"Review large line",IF(AND($F85=0,$G85&gt;0),"Review unplanned amount",IF(AND(ISNUMBER($I85),ABS($I85)&gt;=Assumptions!$B$8),"Review variance","Within threshold"))))))))</f>
        <v/>
      </c>
      <c r="L85">
        <f>Assumptions!A14</f>
        <v/>
      </c>
      <c r="M85">
        <f>Assumptions!C14</f>
        <v/>
      </c>
      <c r="N85">
        <f>Assumptions!E14</f>
        <v/>
      </c>
    </row>
    <row r="86" ht="28" customHeight="1">
      <c r="A86" s="33" t="n"/>
      <c r="B86" s="17" t="n"/>
      <c r="C86" s="18" t="n"/>
      <c r="D86" s="17" t="n"/>
      <c r="E86" s="17" t="n"/>
      <c r="F86" s="34" t="n"/>
      <c r="G86" s="34" t="n"/>
      <c r="H86" s="31">
        <f>IF(OR($A86="",$B86="",NOT(ISNUMBER($F86)),NOT(ISNUMBER($G86))),"",IF($B86="Revenue",$G86-$F86,$F86-$G86))</f>
        <v/>
      </c>
      <c r="I86" s="35">
        <f>IF(OR($H86="",NOT(ISNUMBER($F86)),$F86=0),"",IFERROR($H86/$F86,""))</f>
        <v/>
      </c>
      <c r="J86" s="22">
        <f>IF($A86="","",IF($E86="Deferred","Deferred item",IF(NOT(ISNUMBER($F86)),"Enter planned amount",IF($G86="","Actual pending",IF(NOT(ISNUMBER($G86)),"Check actual amount",IF(OR($F86&gt;Assumptions!$B$10,$G86&gt;Assumptions!$B$10),"Review large line",IF(AND($F86=0,$G86&gt;0),"Review unplanned amount",IF(AND(ISNUMBER($I86),ABS($I86)&gt;=Assumptions!$B$8),"Review variance","Within threshold"))))))))</f>
        <v/>
      </c>
      <c r="L86">
        <f>Assumptions!A15</f>
        <v/>
      </c>
      <c r="M86">
        <f>Assumptions!C15</f>
        <v/>
      </c>
      <c r="N86">
        <f>Assumptions!E15</f>
        <v/>
      </c>
    </row>
    <row r="87" ht="28" customHeight="1">
      <c r="A87" s="33" t="n"/>
      <c r="B87" s="17" t="n"/>
      <c r="C87" s="18" t="n"/>
      <c r="D87" s="17" t="n"/>
      <c r="E87" s="17" t="n"/>
      <c r="F87" s="34" t="n"/>
      <c r="G87" s="34" t="n"/>
      <c r="H87" s="30">
        <f>IF(OR($A87="",$B87="",NOT(ISNUMBER($F87)),NOT(ISNUMBER($G87))),"",IF($B87="Revenue",$G87-$F87,$F87-$G87))</f>
        <v/>
      </c>
      <c r="I87" s="32">
        <f>IF(OR($H87="",NOT(ISNUMBER($F87)),$F87=0),"",IFERROR($H87/$F87,""))</f>
        <v/>
      </c>
      <c r="J87" s="20">
        <f>IF($A87="","",IF($E87="Deferred","Deferred item",IF(NOT(ISNUMBER($F87)),"Enter planned amount",IF($G87="","Actual pending",IF(NOT(ISNUMBER($G87)),"Check actual amount",IF(OR($F87&gt;Assumptions!$B$10,$G87&gt;Assumptions!$B$10),"Review large line",IF(AND($F87=0,$G87&gt;0),"Review unplanned amount",IF(AND(ISNUMBER($I87),ABS($I87)&gt;=Assumptions!$B$8),"Review variance","Within threshold"))))))))</f>
        <v/>
      </c>
      <c r="L87">
        <f>Assumptions!A16</f>
        <v/>
      </c>
      <c r="M87">
        <f>Assumptions!C16</f>
        <v/>
      </c>
      <c r="N87">
        <f>Assumptions!E16</f>
        <v/>
      </c>
    </row>
    <row r="88" ht="28" customHeight="1">
      <c r="A88" s="33" t="n"/>
      <c r="B88" s="17" t="n"/>
      <c r="C88" s="18" t="n"/>
      <c r="D88" s="17" t="n"/>
      <c r="E88" s="17" t="n"/>
      <c r="F88" s="34" t="n"/>
      <c r="G88" s="34" t="n"/>
      <c r="H88" s="31">
        <f>IF(OR($A88="",$B88="",NOT(ISNUMBER($F88)),NOT(ISNUMBER($G88))),"",IF($B88="Revenue",$G88-$F88,$F88-$G88))</f>
        <v/>
      </c>
      <c r="I88" s="35">
        <f>IF(OR($H88="",NOT(ISNUMBER($F88)),$F88=0),"",IFERROR($H88/$F88,""))</f>
        <v/>
      </c>
      <c r="J88" s="22">
        <f>IF($A88="","",IF($E88="Deferred","Deferred item",IF(NOT(ISNUMBER($F88)),"Enter planned amount",IF($G88="","Actual pending",IF(NOT(ISNUMBER($G88)),"Check actual amount",IF(OR($F88&gt;Assumptions!$B$10,$G88&gt;Assumptions!$B$10),"Review large line",IF(AND($F88=0,$G88&gt;0),"Review unplanned amount",IF(AND(ISNUMBER($I88),ABS($I88)&gt;=Assumptions!$B$8),"Review variance","Within threshold"))))))))</f>
        <v/>
      </c>
      <c r="L88">
        <f>Assumptions!A17</f>
        <v/>
      </c>
      <c r="M88">
        <f>Assumptions!C17</f>
        <v/>
      </c>
      <c r="N88">
        <f>Assumptions!E17</f>
        <v/>
      </c>
    </row>
    <row r="89" ht="28" customHeight="1">
      <c r="A89" s="33" t="n"/>
      <c r="B89" s="17" t="n"/>
      <c r="C89" s="18" t="n"/>
      <c r="D89" s="17" t="n"/>
      <c r="E89" s="17" t="n"/>
      <c r="F89" s="34" t="n"/>
      <c r="G89" s="34" t="n"/>
      <c r="H89" s="30">
        <f>IF(OR($A89="",$B89="",NOT(ISNUMBER($F89)),NOT(ISNUMBER($G89))),"",IF($B89="Revenue",$G89-$F89,$F89-$G89))</f>
        <v/>
      </c>
      <c r="I89" s="32">
        <f>IF(OR($H89="",NOT(ISNUMBER($F89)),$F89=0),"",IFERROR($H89/$F89,""))</f>
        <v/>
      </c>
      <c r="J89" s="20">
        <f>IF($A89="","",IF($E89="Deferred","Deferred item",IF(NOT(ISNUMBER($F89)),"Enter planned amount",IF($G89="","Actual pending",IF(NOT(ISNUMBER($G89)),"Check actual amount",IF(OR($F89&gt;Assumptions!$B$10,$G89&gt;Assumptions!$B$10),"Review large line",IF(AND($F89=0,$G89&gt;0),"Review unplanned amount",IF(AND(ISNUMBER($I89),ABS($I89)&gt;=Assumptions!$B$8),"Review variance","Within threshold"))))))))</f>
        <v/>
      </c>
      <c r="L89">
        <f>Assumptions!A14</f>
        <v/>
      </c>
      <c r="M89">
        <f>Assumptions!C14</f>
        <v/>
      </c>
      <c r="N89">
        <f>Assumptions!E14</f>
        <v/>
      </c>
    </row>
    <row r="90" ht="28" customHeight="1">
      <c r="A90" s="33" t="n"/>
      <c r="B90" s="17" t="n"/>
      <c r="C90" s="18" t="n"/>
      <c r="D90" s="17" t="n"/>
      <c r="E90" s="17" t="n"/>
      <c r="F90" s="34" t="n"/>
      <c r="G90" s="34" t="n"/>
      <c r="H90" s="31">
        <f>IF(OR($A90="",$B90="",NOT(ISNUMBER($F90)),NOT(ISNUMBER($G90))),"",IF($B90="Revenue",$G90-$F90,$F90-$G90))</f>
        <v/>
      </c>
      <c r="I90" s="35">
        <f>IF(OR($H90="",NOT(ISNUMBER($F90)),$F90=0),"",IFERROR($H90/$F90,""))</f>
        <v/>
      </c>
      <c r="J90" s="22">
        <f>IF($A90="","",IF($E90="Deferred","Deferred item",IF(NOT(ISNUMBER($F90)),"Enter planned amount",IF($G90="","Actual pending",IF(NOT(ISNUMBER($G90)),"Check actual amount",IF(OR($F90&gt;Assumptions!$B$10,$G90&gt;Assumptions!$B$10),"Review large line",IF(AND($F90=0,$G90&gt;0),"Review unplanned amount",IF(AND(ISNUMBER($I90),ABS($I90)&gt;=Assumptions!$B$8),"Review variance","Within threshold"))))))))</f>
        <v/>
      </c>
      <c r="L90">
        <f>Assumptions!A15</f>
        <v/>
      </c>
      <c r="M90">
        <f>Assumptions!C15</f>
        <v/>
      </c>
      <c r="N90">
        <f>Assumptions!E15</f>
        <v/>
      </c>
    </row>
    <row r="91" ht="28" customHeight="1">
      <c r="A91" s="33" t="n"/>
      <c r="B91" s="17" t="n"/>
      <c r="C91" s="18" t="n"/>
      <c r="D91" s="17" t="n"/>
      <c r="E91" s="17" t="n"/>
      <c r="F91" s="34" t="n"/>
      <c r="G91" s="34" t="n"/>
      <c r="H91" s="30">
        <f>IF(OR($A91="",$B91="",NOT(ISNUMBER($F91)),NOT(ISNUMBER($G91))),"",IF($B91="Revenue",$G91-$F91,$F91-$G91))</f>
        <v/>
      </c>
      <c r="I91" s="32">
        <f>IF(OR($H91="",NOT(ISNUMBER($F91)),$F91=0),"",IFERROR($H91/$F91,""))</f>
        <v/>
      </c>
      <c r="J91" s="20">
        <f>IF($A91="","",IF($E91="Deferred","Deferred item",IF(NOT(ISNUMBER($F91)),"Enter planned amount",IF($G91="","Actual pending",IF(NOT(ISNUMBER($G91)),"Check actual amount",IF(OR($F91&gt;Assumptions!$B$10,$G91&gt;Assumptions!$B$10),"Review large line",IF(AND($F91=0,$G91&gt;0),"Review unplanned amount",IF(AND(ISNUMBER($I91),ABS($I91)&gt;=Assumptions!$B$8),"Review variance","Within threshold"))))))))</f>
        <v/>
      </c>
      <c r="L91">
        <f>Assumptions!A16</f>
        <v/>
      </c>
      <c r="M91">
        <f>Assumptions!C16</f>
        <v/>
      </c>
      <c r="N91">
        <f>Assumptions!E16</f>
        <v/>
      </c>
    </row>
    <row r="92" ht="28" customHeight="1">
      <c r="A92" s="33" t="n"/>
      <c r="B92" s="17" t="n"/>
      <c r="C92" s="18" t="n"/>
      <c r="D92" s="17" t="n"/>
      <c r="E92" s="17" t="n"/>
      <c r="F92" s="34" t="n"/>
      <c r="G92" s="34" t="n"/>
      <c r="H92" s="31">
        <f>IF(OR($A92="",$B92="",NOT(ISNUMBER($F92)),NOT(ISNUMBER($G92))),"",IF($B92="Revenue",$G92-$F92,$F92-$G92))</f>
        <v/>
      </c>
      <c r="I92" s="35">
        <f>IF(OR($H92="",NOT(ISNUMBER($F92)),$F92=0),"",IFERROR($H92/$F92,""))</f>
        <v/>
      </c>
      <c r="J92" s="22">
        <f>IF($A92="","",IF($E92="Deferred","Deferred item",IF(NOT(ISNUMBER($F92)),"Enter planned amount",IF($G92="","Actual pending",IF(NOT(ISNUMBER($G92)),"Check actual amount",IF(OR($F92&gt;Assumptions!$B$10,$G92&gt;Assumptions!$B$10),"Review large line",IF(AND($F92=0,$G92&gt;0),"Review unplanned amount",IF(AND(ISNUMBER($I92),ABS($I92)&gt;=Assumptions!$B$8),"Review variance","Within threshold"))))))))</f>
        <v/>
      </c>
      <c r="L92">
        <f>Assumptions!A17</f>
        <v/>
      </c>
      <c r="M92">
        <f>Assumptions!C17</f>
        <v/>
      </c>
      <c r="N92">
        <f>Assumptions!E17</f>
        <v/>
      </c>
    </row>
    <row r="93" ht="28" customHeight="1">
      <c r="A93" s="33" t="n"/>
      <c r="B93" s="17" t="n"/>
      <c r="C93" s="18" t="n"/>
      <c r="D93" s="17" t="n"/>
      <c r="E93" s="17" t="n"/>
      <c r="F93" s="34" t="n"/>
      <c r="G93" s="34" t="n"/>
      <c r="H93" s="30">
        <f>IF(OR($A93="",$B93="",NOT(ISNUMBER($F93)),NOT(ISNUMBER($G93))),"",IF($B93="Revenue",$G93-$F93,$F93-$G93))</f>
        <v/>
      </c>
      <c r="I93" s="32">
        <f>IF(OR($H93="",NOT(ISNUMBER($F93)),$F93=0),"",IFERROR($H93/$F93,""))</f>
        <v/>
      </c>
      <c r="J93" s="20">
        <f>IF($A93="","",IF($E93="Deferred","Deferred item",IF(NOT(ISNUMBER($F93)),"Enter planned amount",IF($G93="","Actual pending",IF(NOT(ISNUMBER($G93)),"Check actual amount",IF(OR($F93&gt;Assumptions!$B$10,$G93&gt;Assumptions!$B$10),"Review large line",IF(AND($F93=0,$G93&gt;0),"Review unplanned amount",IF(AND(ISNUMBER($I93),ABS($I93)&gt;=Assumptions!$B$8),"Review variance","Within threshold"))))))))</f>
        <v/>
      </c>
      <c r="L93">
        <f>Assumptions!A14</f>
        <v/>
      </c>
      <c r="M93">
        <f>Assumptions!C14</f>
        <v/>
      </c>
      <c r="N93">
        <f>Assumptions!E14</f>
        <v/>
      </c>
    </row>
    <row r="94" ht="28" customHeight="1">
      <c r="A94" s="33" t="n"/>
      <c r="B94" s="17" t="n"/>
      <c r="C94" s="18" t="n"/>
      <c r="D94" s="17" t="n"/>
      <c r="E94" s="17" t="n"/>
      <c r="F94" s="34" t="n"/>
      <c r="G94" s="34" t="n"/>
      <c r="H94" s="31">
        <f>IF(OR($A94="",$B94="",NOT(ISNUMBER($F94)),NOT(ISNUMBER($G94))),"",IF($B94="Revenue",$G94-$F94,$F94-$G94))</f>
        <v/>
      </c>
      <c r="I94" s="35">
        <f>IF(OR($H94="",NOT(ISNUMBER($F94)),$F94=0),"",IFERROR($H94/$F94,""))</f>
        <v/>
      </c>
      <c r="J94" s="22">
        <f>IF($A94="","",IF($E94="Deferred","Deferred item",IF(NOT(ISNUMBER($F94)),"Enter planned amount",IF($G94="","Actual pending",IF(NOT(ISNUMBER($G94)),"Check actual amount",IF(OR($F94&gt;Assumptions!$B$10,$G94&gt;Assumptions!$B$10),"Review large line",IF(AND($F94=0,$G94&gt;0),"Review unplanned amount",IF(AND(ISNUMBER($I94),ABS($I94)&gt;=Assumptions!$B$8),"Review variance","Within threshold"))))))))</f>
        <v/>
      </c>
      <c r="L94">
        <f>Assumptions!A15</f>
        <v/>
      </c>
      <c r="M94">
        <f>Assumptions!C15</f>
        <v/>
      </c>
      <c r="N94">
        <f>Assumptions!E15</f>
        <v/>
      </c>
    </row>
    <row r="95" ht="28" customHeight="1">
      <c r="A95" s="33" t="n"/>
      <c r="B95" s="17" t="n"/>
      <c r="C95" s="18" t="n"/>
      <c r="D95" s="17" t="n"/>
      <c r="E95" s="17" t="n"/>
      <c r="F95" s="34" t="n"/>
      <c r="G95" s="34" t="n"/>
      <c r="H95" s="30">
        <f>IF(OR($A95="",$B95="",NOT(ISNUMBER($F95)),NOT(ISNUMBER($G95))),"",IF($B95="Revenue",$G95-$F95,$F95-$G95))</f>
        <v/>
      </c>
      <c r="I95" s="32">
        <f>IF(OR($H95="",NOT(ISNUMBER($F95)),$F95=0),"",IFERROR($H95/$F95,""))</f>
        <v/>
      </c>
      <c r="J95" s="20">
        <f>IF($A95="","",IF($E95="Deferred","Deferred item",IF(NOT(ISNUMBER($F95)),"Enter planned amount",IF($G95="","Actual pending",IF(NOT(ISNUMBER($G95)),"Check actual amount",IF(OR($F95&gt;Assumptions!$B$10,$G95&gt;Assumptions!$B$10),"Review large line",IF(AND($F95=0,$G95&gt;0),"Review unplanned amount",IF(AND(ISNUMBER($I95),ABS($I95)&gt;=Assumptions!$B$8),"Review variance","Within threshold"))))))))</f>
        <v/>
      </c>
      <c r="L95">
        <f>Assumptions!A16</f>
        <v/>
      </c>
      <c r="M95">
        <f>Assumptions!C16</f>
        <v/>
      </c>
      <c r="N95">
        <f>Assumptions!E16</f>
        <v/>
      </c>
    </row>
    <row r="96" ht="28" customHeight="1">
      <c r="A96" s="33" t="n"/>
      <c r="B96" s="17" t="n"/>
      <c r="C96" s="18" t="n"/>
      <c r="D96" s="17" t="n"/>
      <c r="E96" s="17" t="n"/>
      <c r="F96" s="34" t="n"/>
      <c r="G96" s="34" t="n"/>
      <c r="H96" s="31">
        <f>IF(OR($A96="",$B96="",NOT(ISNUMBER($F96)),NOT(ISNUMBER($G96))),"",IF($B96="Revenue",$G96-$F96,$F96-$G96))</f>
        <v/>
      </c>
      <c r="I96" s="35">
        <f>IF(OR($H96="",NOT(ISNUMBER($F96)),$F96=0),"",IFERROR($H96/$F96,""))</f>
        <v/>
      </c>
      <c r="J96" s="22">
        <f>IF($A96="","",IF($E96="Deferred","Deferred item",IF(NOT(ISNUMBER($F96)),"Enter planned amount",IF($G96="","Actual pending",IF(NOT(ISNUMBER($G96)),"Check actual amount",IF(OR($F96&gt;Assumptions!$B$10,$G96&gt;Assumptions!$B$10),"Review large line",IF(AND($F96=0,$G96&gt;0),"Review unplanned amount",IF(AND(ISNUMBER($I96),ABS($I96)&gt;=Assumptions!$B$8),"Review variance","Within threshold"))))))))</f>
        <v/>
      </c>
      <c r="L96">
        <f>Assumptions!A17</f>
        <v/>
      </c>
      <c r="M96">
        <f>Assumptions!C17</f>
        <v/>
      </c>
      <c r="N96">
        <f>Assumptions!E17</f>
        <v/>
      </c>
    </row>
    <row r="97" ht="28" customHeight="1">
      <c r="A97" s="33" t="n"/>
      <c r="B97" s="17" t="n"/>
      <c r="C97" s="18" t="n"/>
      <c r="D97" s="17" t="n"/>
      <c r="E97" s="17" t="n"/>
      <c r="F97" s="34" t="n"/>
      <c r="G97" s="34" t="n"/>
      <c r="H97" s="30">
        <f>IF(OR($A97="",$B97="",NOT(ISNUMBER($F97)),NOT(ISNUMBER($G97))),"",IF($B97="Revenue",$G97-$F97,$F97-$G97))</f>
        <v/>
      </c>
      <c r="I97" s="32">
        <f>IF(OR($H97="",NOT(ISNUMBER($F97)),$F97=0),"",IFERROR($H97/$F97,""))</f>
        <v/>
      </c>
      <c r="J97" s="20">
        <f>IF($A97="","",IF($E97="Deferred","Deferred item",IF(NOT(ISNUMBER($F97)),"Enter planned amount",IF($G97="","Actual pending",IF(NOT(ISNUMBER($G97)),"Check actual amount",IF(OR($F97&gt;Assumptions!$B$10,$G97&gt;Assumptions!$B$10),"Review large line",IF(AND($F97=0,$G97&gt;0),"Review unplanned amount",IF(AND(ISNUMBER($I97),ABS($I97)&gt;=Assumptions!$B$8),"Review variance","Within threshold"))))))))</f>
        <v/>
      </c>
      <c r="L97">
        <f>Assumptions!A14</f>
        <v/>
      </c>
      <c r="M97">
        <f>Assumptions!C14</f>
        <v/>
      </c>
      <c r="N97">
        <f>Assumptions!E14</f>
        <v/>
      </c>
    </row>
    <row r="98" ht="28" customHeight="1">
      <c r="A98" s="33" t="n"/>
      <c r="B98" s="17" t="n"/>
      <c r="C98" s="18" t="n"/>
      <c r="D98" s="17" t="n"/>
      <c r="E98" s="17" t="n"/>
      <c r="F98" s="34" t="n"/>
      <c r="G98" s="34" t="n"/>
      <c r="H98" s="31">
        <f>IF(OR($A98="",$B98="",NOT(ISNUMBER($F98)),NOT(ISNUMBER($G98))),"",IF($B98="Revenue",$G98-$F98,$F98-$G98))</f>
        <v/>
      </c>
      <c r="I98" s="35">
        <f>IF(OR($H98="",NOT(ISNUMBER($F98)),$F98=0),"",IFERROR($H98/$F98,""))</f>
        <v/>
      </c>
      <c r="J98" s="22">
        <f>IF($A98="","",IF($E98="Deferred","Deferred item",IF(NOT(ISNUMBER($F98)),"Enter planned amount",IF($G98="","Actual pending",IF(NOT(ISNUMBER($G98)),"Check actual amount",IF(OR($F98&gt;Assumptions!$B$10,$G98&gt;Assumptions!$B$10),"Review large line",IF(AND($F98=0,$G98&gt;0),"Review unplanned amount",IF(AND(ISNUMBER($I98),ABS($I98)&gt;=Assumptions!$B$8),"Review variance","Within threshold"))))))))</f>
        <v/>
      </c>
      <c r="L98">
        <f>Assumptions!A15</f>
        <v/>
      </c>
      <c r="M98">
        <f>Assumptions!C15</f>
        <v/>
      </c>
      <c r="N98">
        <f>Assumptions!E15</f>
        <v/>
      </c>
    </row>
    <row r="99" ht="28" customHeight="1">
      <c r="A99" s="33" t="n"/>
      <c r="B99" s="17" t="n"/>
      <c r="C99" s="18" t="n"/>
      <c r="D99" s="17" t="n"/>
      <c r="E99" s="17" t="n"/>
      <c r="F99" s="34" t="n"/>
      <c r="G99" s="34" t="n"/>
      <c r="H99" s="30">
        <f>IF(OR($A99="",$B99="",NOT(ISNUMBER($F99)),NOT(ISNUMBER($G99))),"",IF($B99="Revenue",$G99-$F99,$F99-$G99))</f>
        <v/>
      </c>
      <c r="I99" s="32">
        <f>IF(OR($H99="",NOT(ISNUMBER($F99)),$F99=0),"",IFERROR($H99/$F99,""))</f>
        <v/>
      </c>
      <c r="J99" s="20">
        <f>IF($A99="","",IF($E99="Deferred","Deferred item",IF(NOT(ISNUMBER($F99)),"Enter planned amount",IF($G99="","Actual pending",IF(NOT(ISNUMBER($G99)),"Check actual amount",IF(OR($F99&gt;Assumptions!$B$10,$G99&gt;Assumptions!$B$10),"Review large line",IF(AND($F99=0,$G99&gt;0),"Review unplanned amount",IF(AND(ISNUMBER($I99),ABS($I99)&gt;=Assumptions!$B$8),"Review variance","Within threshold"))))))))</f>
        <v/>
      </c>
      <c r="L99">
        <f>Assumptions!A16</f>
        <v/>
      </c>
      <c r="M99">
        <f>Assumptions!C16</f>
        <v/>
      </c>
      <c r="N99">
        <f>Assumptions!E16</f>
        <v/>
      </c>
    </row>
    <row r="100" ht="28" customHeight="1">
      <c r="A100" s="33" t="n"/>
      <c r="B100" s="17" t="n"/>
      <c r="C100" s="18" t="n"/>
      <c r="D100" s="17" t="n"/>
      <c r="E100" s="17" t="n"/>
      <c r="F100" s="34" t="n"/>
      <c r="G100" s="34" t="n"/>
      <c r="H100" s="31">
        <f>IF(OR($A100="",$B100="",NOT(ISNUMBER($F100)),NOT(ISNUMBER($G100))),"",IF($B100="Revenue",$G100-$F100,$F100-$G100))</f>
        <v/>
      </c>
      <c r="I100" s="35">
        <f>IF(OR($H100="",NOT(ISNUMBER($F100)),$F100=0),"",IFERROR($H100/$F100,""))</f>
        <v/>
      </c>
      <c r="J100" s="22">
        <f>IF($A100="","",IF($E100="Deferred","Deferred item",IF(NOT(ISNUMBER($F100)),"Enter planned amount",IF($G100="","Actual pending",IF(NOT(ISNUMBER($G100)),"Check actual amount",IF(OR($F100&gt;Assumptions!$B$10,$G100&gt;Assumptions!$B$10),"Review large line",IF(AND($F100=0,$G100&gt;0),"Review unplanned amount",IF(AND(ISNUMBER($I100),ABS($I100)&gt;=Assumptions!$B$8),"Review variance","Within threshold"))))))))</f>
        <v/>
      </c>
      <c r="L100">
        <f>Assumptions!A17</f>
        <v/>
      </c>
      <c r="M100">
        <f>Assumptions!C17</f>
        <v/>
      </c>
      <c r="N100">
        <f>Assumptions!E17</f>
        <v/>
      </c>
    </row>
    <row r="101" ht="28" customHeight="1">
      <c r="A101" s="33" t="n"/>
      <c r="B101" s="17" t="n"/>
      <c r="C101" s="18" t="n"/>
      <c r="D101" s="17" t="n"/>
      <c r="E101" s="17" t="n"/>
      <c r="F101" s="34" t="n"/>
      <c r="G101" s="34" t="n"/>
      <c r="H101" s="30">
        <f>IF(OR($A101="",$B101="",NOT(ISNUMBER($F101)),NOT(ISNUMBER($G101))),"",IF($B101="Revenue",$G101-$F101,$F101-$G101))</f>
        <v/>
      </c>
      <c r="I101" s="32">
        <f>IF(OR($H101="",NOT(ISNUMBER($F101)),$F101=0),"",IFERROR($H101/$F101,""))</f>
        <v/>
      </c>
      <c r="J101" s="20">
        <f>IF($A101="","",IF($E101="Deferred","Deferred item",IF(NOT(ISNUMBER($F101)),"Enter planned amount",IF($G101="","Actual pending",IF(NOT(ISNUMBER($G101)),"Check actual amount",IF(OR($F101&gt;Assumptions!$B$10,$G101&gt;Assumptions!$B$10),"Review large line",IF(AND($F101=0,$G101&gt;0),"Review unplanned amount",IF(AND(ISNUMBER($I101),ABS($I101)&gt;=Assumptions!$B$8),"Review variance","Within threshold"))))))))</f>
        <v/>
      </c>
      <c r="L101">
        <f>Assumptions!A14</f>
        <v/>
      </c>
      <c r="M101">
        <f>Assumptions!C14</f>
        <v/>
      </c>
      <c r="N101">
        <f>Assumptions!E14</f>
        <v/>
      </c>
    </row>
    <row r="102" ht="28" customHeight="1">
      <c r="A102" s="33" t="n"/>
      <c r="B102" s="17" t="n"/>
      <c r="C102" s="18" t="n"/>
      <c r="D102" s="17" t="n"/>
      <c r="E102" s="17" t="n"/>
      <c r="F102" s="34" t="n"/>
      <c r="G102" s="34" t="n"/>
      <c r="H102" s="31">
        <f>IF(OR($A102="",$B102="",NOT(ISNUMBER($F102)),NOT(ISNUMBER($G102))),"",IF($B102="Revenue",$G102-$F102,$F102-$G102))</f>
        <v/>
      </c>
      <c r="I102" s="35">
        <f>IF(OR($H102="",NOT(ISNUMBER($F102)),$F102=0),"",IFERROR($H102/$F102,""))</f>
        <v/>
      </c>
      <c r="J102" s="22">
        <f>IF($A102="","",IF($E102="Deferred","Deferred item",IF(NOT(ISNUMBER($F102)),"Enter planned amount",IF($G102="","Actual pending",IF(NOT(ISNUMBER($G102)),"Check actual amount",IF(OR($F102&gt;Assumptions!$B$10,$G102&gt;Assumptions!$B$10),"Review large line",IF(AND($F102=0,$G102&gt;0),"Review unplanned amount",IF(AND(ISNUMBER($I102),ABS($I102)&gt;=Assumptions!$B$8),"Review variance","Within threshold"))))))))</f>
        <v/>
      </c>
      <c r="L102">
        <f>Assumptions!A15</f>
        <v/>
      </c>
      <c r="M102">
        <f>Assumptions!C15</f>
        <v/>
      </c>
      <c r="N102">
        <f>Assumptions!E15</f>
        <v/>
      </c>
    </row>
    <row r="103" ht="28" customHeight="1">
      <c r="A103" s="33" t="n"/>
      <c r="B103" s="17" t="n"/>
      <c r="C103" s="18" t="n"/>
      <c r="D103" s="17" t="n"/>
      <c r="E103" s="17" t="n"/>
      <c r="F103" s="34" t="n"/>
      <c r="G103" s="34" t="n"/>
      <c r="H103" s="30">
        <f>IF(OR($A103="",$B103="",NOT(ISNUMBER($F103)),NOT(ISNUMBER($G103))),"",IF($B103="Revenue",$G103-$F103,$F103-$G103))</f>
        <v/>
      </c>
      <c r="I103" s="32">
        <f>IF(OR($H103="",NOT(ISNUMBER($F103)),$F103=0),"",IFERROR($H103/$F103,""))</f>
        <v/>
      </c>
      <c r="J103" s="20">
        <f>IF($A103="","",IF($E103="Deferred","Deferred item",IF(NOT(ISNUMBER($F103)),"Enter planned amount",IF($G103="","Actual pending",IF(NOT(ISNUMBER($G103)),"Check actual amount",IF(OR($F103&gt;Assumptions!$B$10,$G103&gt;Assumptions!$B$10),"Review large line",IF(AND($F103=0,$G103&gt;0),"Review unplanned amount",IF(AND(ISNUMBER($I103),ABS($I103)&gt;=Assumptions!$B$8),"Review variance","Within threshold"))))))))</f>
        <v/>
      </c>
      <c r="L103">
        <f>Assumptions!A16</f>
        <v/>
      </c>
      <c r="M103">
        <f>Assumptions!C16</f>
        <v/>
      </c>
      <c r="N103">
        <f>Assumptions!E16</f>
        <v/>
      </c>
    </row>
    <row r="104" ht="28" customHeight="1">
      <c r="A104" s="33" t="n"/>
      <c r="B104" s="17" t="n"/>
      <c r="C104" s="18" t="n"/>
      <c r="D104" s="17" t="n"/>
      <c r="E104" s="17" t="n"/>
      <c r="F104" s="34" t="n"/>
      <c r="G104" s="34" t="n"/>
      <c r="H104" s="31">
        <f>IF(OR($A104="",$B104="",NOT(ISNUMBER($F104)),NOT(ISNUMBER($G104))),"",IF($B104="Revenue",$G104-$F104,$F104-$G104))</f>
        <v/>
      </c>
      <c r="I104" s="35">
        <f>IF(OR($H104="",NOT(ISNUMBER($F104)),$F104=0),"",IFERROR($H104/$F104,""))</f>
        <v/>
      </c>
      <c r="J104" s="22">
        <f>IF($A104="","",IF($E104="Deferred","Deferred item",IF(NOT(ISNUMBER($F104)),"Enter planned amount",IF($G104="","Actual pending",IF(NOT(ISNUMBER($G104)),"Check actual amount",IF(OR($F104&gt;Assumptions!$B$10,$G104&gt;Assumptions!$B$10),"Review large line",IF(AND($F104=0,$G104&gt;0),"Review unplanned amount",IF(AND(ISNUMBER($I104),ABS($I104)&gt;=Assumptions!$B$8),"Review variance","Within threshold"))))))))</f>
        <v/>
      </c>
      <c r="L104">
        <f>Assumptions!A17</f>
        <v/>
      </c>
      <c r="M104">
        <f>Assumptions!C17</f>
        <v/>
      </c>
      <c r="N104">
        <f>Assumptions!E17</f>
        <v/>
      </c>
    </row>
    <row r="105" ht="28" customHeight="1">
      <c r="A105" s="33" t="n"/>
      <c r="B105" s="17" t="n"/>
      <c r="C105" s="18" t="n"/>
      <c r="D105" s="17" t="n"/>
      <c r="E105" s="17" t="n"/>
      <c r="F105" s="34" t="n"/>
      <c r="G105" s="34" t="n"/>
      <c r="H105" s="30">
        <f>IF(OR($A105="",$B105="",NOT(ISNUMBER($F105)),NOT(ISNUMBER($G105))),"",IF($B105="Revenue",$G105-$F105,$F105-$G105))</f>
        <v/>
      </c>
      <c r="I105" s="32">
        <f>IF(OR($H105="",NOT(ISNUMBER($F105)),$F105=0),"",IFERROR($H105/$F105,""))</f>
        <v/>
      </c>
      <c r="J105" s="20">
        <f>IF($A105="","",IF($E105="Deferred","Deferred item",IF(NOT(ISNUMBER($F105)),"Enter planned amount",IF($G105="","Actual pending",IF(NOT(ISNUMBER($G105)),"Check actual amount",IF(OR($F105&gt;Assumptions!$B$10,$G105&gt;Assumptions!$B$10),"Review large line",IF(AND($F105=0,$G105&gt;0),"Review unplanned amount",IF(AND(ISNUMBER($I105),ABS($I105)&gt;=Assumptions!$B$8),"Review variance","Within threshold"))))))))</f>
        <v/>
      </c>
      <c r="L105">
        <f>Assumptions!A14</f>
        <v/>
      </c>
      <c r="M105">
        <f>Assumptions!C14</f>
        <v/>
      </c>
      <c r="N105">
        <f>Assumptions!E14</f>
        <v/>
      </c>
    </row>
    <row r="106" ht="28" customHeight="1">
      <c r="A106" s="33" t="n"/>
      <c r="B106" s="17" t="n"/>
      <c r="C106" s="18" t="n"/>
      <c r="D106" s="17" t="n"/>
      <c r="E106" s="17" t="n"/>
      <c r="F106" s="34" t="n"/>
      <c r="G106" s="34" t="n"/>
      <c r="H106" s="31">
        <f>IF(OR($A106="",$B106="",NOT(ISNUMBER($F106)),NOT(ISNUMBER($G106))),"",IF($B106="Revenue",$G106-$F106,$F106-$G106))</f>
        <v/>
      </c>
      <c r="I106" s="35">
        <f>IF(OR($H106="",NOT(ISNUMBER($F106)),$F106=0),"",IFERROR($H106/$F106,""))</f>
        <v/>
      </c>
      <c r="J106" s="22">
        <f>IF($A106="","",IF($E106="Deferred","Deferred item",IF(NOT(ISNUMBER($F106)),"Enter planned amount",IF($G106="","Actual pending",IF(NOT(ISNUMBER($G106)),"Check actual amount",IF(OR($F106&gt;Assumptions!$B$10,$G106&gt;Assumptions!$B$10),"Review large line",IF(AND($F106=0,$G106&gt;0),"Review unplanned amount",IF(AND(ISNUMBER($I106),ABS($I106)&gt;=Assumptions!$B$8),"Review variance","Within threshold"))))))))</f>
        <v/>
      </c>
      <c r="L106">
        <f>Assumptions!A15</f>
        <v/>
      </c>
      <c r="M106">
        <f>Assumptions!C15</f>
        <v/>
      </c>
      <c r="N106">
        <f>Assumptions!E15</f>
        <v/>
      </c>
    </row>
    <row r="107" ht="28" customHeight="1">
      <c r="A107" s="33" t="n"/>
      <c r="B107" s="17" t="n"/>
      <c r="C107" s="18" t="n"/>
      <c r="D107" s="17" t="n"/>
      <c r="E107" s="17" t="n"/>
      <c r="F107" s="34" t="n"/>
      <c r="G107" s="34" t="n"/>
      <c r="H107" s="30">
        <f>IF(OR($A107="",$B107="",NOT(ISNUMBER($F107)),NOT(ISNUMBER($G107))),"",IF($B107="Revenue",$G107-$F107,$F107-$G107))</f>
        <v/>
      </c>
      <c r="I107" s="32">
        <f>IF(OR($H107="",NOT(ISNUMBER($F107)),$F107=0),"",IFERROR($H107/$F107,""))</f>
        <v/>
      </c>
      <c r="J107" s="20">
        <f>IF($A107="","",IF($E107="Deferred","Deferred item",IF(NOT(ISNUMBER($F107)),"Enter planned amount",IF($G107="","Actual pending",IF(NOT(ISNUMBER($G107)),"Check actual amount",IF(OR($F107&gt;Assumptions!$B$10,$G107&gt;Assumptions!$B$10),"Review large line",IF(AND($F107=0,$G107&gt;0),"Review unplanned amount",IF(AND(ISNUMBER($I107),ABS($I107)&gt;=Assumptions!$B$8),"Review variance","Within threshold"))))))))</f>
        <v/>
      </c>
      <c r="L107">
        <f>Assumptions!A16</f>
        <v/>
      </c>
      <c r="M107">
        <f>Assumptions!C16</f>
        <v/>
      </c>
      <c r="N107">
        <f>Assumptions!E16</f>
        <v/>
      </c>
    </row>
    <row r="108" ht="28" customHeight="1">
      <c r="A108" s="33" t="n"/>
      <c r="B108" s="17" t="n"/>
      <c r="C108" s="18" t="n"/>
      <c r="D108" s="17" t="n"/>
      <c r="E108" s="17" t="n"/>
      <c r="F108" s="34" t="n"/>
      <c r="G108" s="34" t="n"/>
      <c r="H108" s="31">
        <f>IF(OR($A108="",$B108="",NOT(ISNUMBER($F108)),NOT(ISNUMBER($G108))),"",IF($B108="Revenue",$G108-$F108,$F108-$G108))</f>
        <v/>
      </c>
      <c r="I108" s="35">
        <f>IF(OR($H108="",NOT(ISNUMBER($F108)),$F108=0),"",IFERROR($H108/$F108,""))</f>
        <v/>
      </c>
      <c r="J108" s="22">
        <f>IF($A108="","",IF($E108="Deferred","Deferred item",IF(NOT(ISNUMBER($F108)),"Enter planned amount",IF($G108="","Actual pending",IF(NOT(ISNUMBER($G108)),"Check actual amount",IF(OR($F108&gt;Assumptions!$B$10,$G108&gt;Assumptions!$B$10),"Review large line",IF(AND($F108=0,$G108&gt;0),"Review unplanned amount",IF(AND(ISNUMBER($I108),ABS($I108)&gt;=Assumptions!$B$8),"Review variance","Within threshold"))))))))</f>
        <v/>
      </c>
      <c r="L108">
        <f>Assumptions!A17</f>
        <v/>
      </c>
      <c r="M108">
        <f>Assumptions!C17</f>
        <v/>
      </c>
      <c r="N108">
        <f>Assumptions!E17</f>
        <v/>
      </c>
    </row>
    <row r="109" ht="28" customHeight="1">
      <c r="A109" s="33" t="n"/>
      <c r="B109" s="17" t="n"/>
      <c r="C109" s="18" t="n"/>
      <c r="D109" s="17" t="n"/>
      <c r="E109" s="17" t="n"/>
      <c r="F109" s="34" t="n"/>
      <c r="G109" s="34" t="n"/>
      <c r="H109" s="30">
        <f>IF(OR($A109="",$B109="",NOT(ISNUMBER($F109)),NOT(ISNUMBER($G109))),"",IF($B109="Revenue",$G109-$F109,$F109-$G109))</f>
        <v/>
      </c>
      <c r="I109" s="32">
        <f>IF(OR($H109="",NOT(ISNUMBER($F109)),$F109=0),"",IFERROR($H109/$F109,""))</f>
        <v/>
      </c>
      <c r="J109" s="20">
        <f>IF($A109="","",IF($E109="Deferred","Deferred item",IF(NOT(ISNUMBER($F109)),"Enter planned amount",IF($G109="","Actual pending",IF(NOT(ISNUMBER($G109)),"Check actual amount",IF(OR($F109&gt;Assumptions!$B$10,$G109&gt;Assumptions!$B$10),"Review large line",IF(AND($F109=0,$G109&gt;0),"Review unplanned amount",IF(AND(ISNUMBER($I109),ABS($I109)&gt;=Assumptions!$B$8),"Review variance","Within threshold"))))))))</f>
        <v/>
      </c>
      <c r="L109">
        <f>Assumptions!A14</f>
        <v/>
      </c>
      <c r="M109">
        <f>Assumptions!C14</f>
        <v/>
      </c>
      <c r="N109">
        <f>Assumptions!E14</f>
        <v/>
      </c>
    </row>
    <row r="110" ht="28" customHeight="1">
      <c r="A110" s="33" t="n"/>
      <c r="B110" s="17" t="n"/>
      <c r="C110" s="18" t="n"/>
      <c r="D110" s="17" t="n"/>
      <c r="E110" s="17" t="n"/>
      <c r="F110" s="34" t="n"/>
      <c r="G110" s="34" t="n"/>
      <c r="H110" s="31">
        <f>IF(OR($A110="",$B110="",NOT(ISNUMBER($F110)),NOT(ISNUMBER($G110))),"",IF($B110="Revenue",$G110-$F110,$F110-$G110))</f>
        <v/>
      </c>
      <c r="I110" s="35">
        <f>IF(OR($H110="",NOT(ISNUMBER($F110)),$F110=0),"",IFERROR($H110/$F110,""))</f>
        <v/>
      </c>
      <c r="J110" s="22">
        <f>IF($A110="","",IF($E110="Deferred","Deferred item",IF(NOT(ISNUMBER($F110)),"Enter planned amount",IF($G110="","Actual pending",IF(NOT(ISNUMBER($G110)),"Check actual amount",IF(OR($F110&gt;Assumptions!$B$10,$G110&gt;Assumptions!$B$10),"Review large line",IF(AND($F110=0,$G110&gt;0),"Review unplanned amount",IF(AND(ISNUMBER($I110),ABS($I110)&gt;=Assumptions!$B$8),"Review variance","Within threshold"))))))))</f>
        <v/>
      </c>
      <c r="L110">
        <f>Assumptions!A15</f>
        <v/>
      </c>
      <c r="M110">
        <f>Assumptions!C15</f>
        <v/>
      </c>
      <c r="N110">
        <f>Assumptions!E15</f>
        <v/>
      </c>
    </row>
    <row r="111" ht="28" customHeight="1">
      <c r="A111" s="33" t="n"/>
      <c r="B111" s="17" t="n"/>
      <c r="C111" s="18" t="n"/>
      <c r="D111" s="17" t="n"/>
      <c r="E111" s="17" t="n"/>
      <c r="F111" s="34" t="n"/>
      <c r="G111" s="34" t="n"/>
      <c r="H111" s="30">
        <f>IF(OR($A111="",$B111="",NOT(ISNUMBER($F111)),NOT(ISNUMBER($G111))),"",IF($B111="Revenue",$G111-$F111,$F111-$G111))</f>
        <v/>
      </c>
      <c r="I111" s="32">
        <f>IF(OR($H111="",NOT(ISNUMBER($F111)),$F111=0),"",IFERROR($H111/$F111,""))</f>
        <v/>
      </c>
      <c r="J111" s="20">
        <f>IF($A111="","",IF($E111="Deferred","Deferred item",IF(NOT(ISNUMBER($F111)),"Enter planned amount",IF($G111="","Actual pending",IF(NOT(ISNUMBER($G111)),"Check actual amount",IF(OR($F111&gt;Assumptions!$B$10,$G111&gt;Assumptions!$B$10),"Review large line",IF(AND($F111=0,$G111&gt;0),"Review unplanned amount",IF(AND(ISNUMBER($I111),ABS($I111)&gt;=Assumptions!$B$8),"Review variance","Within threshold"))))))))</f>
        <v/>
      </c>
      <c r="L111">
        <f>Assumptions!A16</f>
        <v/>
      </c>
      <c r="M111">
        <f>Assumptions!C16</f>
        <v/>
      </c>
      <c r="N111">
        <f>Assumptions!E16</f>
        <v/>
      </c>
    </row>
    <row r="112" ht="28" customHeight="1">
      <c r="A112" s="33" t="n"/>
      <c r="B112" s="17" t="n"/>
      <c r="C112" s="18" t="n"/>
      <c r="D112" s="17" t="n"/>
      <c r="E112" s="17" t="n"/>
      <c r="F112" s="34" t="n"/>
      <c r="G112" s="34" t="n"/>
      <c r="H112" s="31">
        <f>IF(OR($A112="",$B112="",NOT(ISNUMBER($F112)),NOT(ISNUMBER($G112))),"",IF($B112="Revenue",$G112-$F112,$F112-$G112))</f>
        <v/>
      </c>
      <c r="I112" s="35">
        <f>IF(OR($H112="",NOT(ISNUMBER($F112)),$F112=0),"",IFERROR($H112/$F112,""))</f>
        <v/>
      </c>
      <c r="J112" s="22">
        <f>IF($A112="","",IF($E112="Deferred","Deferred item",IF(NOT(ISNUMBER($F112)),"Enter planned amount",IF($G112="","Actual pending",IF(NOT(ISNUMBER($G112)),"Check actual amount",IF(OR($F112&gt;Assumptions!$B$10,$G112&gt;Assumptions!$B$10),"Review large line",IF(AND($F112=0,$G112&gt;0),"Review unplanned amount",IF(AND(ISNUMBER($I112),ABS($I112)&gt;=Assumptions!$B$8),"Review variance","Within threshold"))))))))</f>
        <v/>
      </c>
      <c r="L112">
        <f>Assumptions!A17</f>
        <v/>
      </c>
      <c r="M112">
        <f>Assumptions!C17</f>
        <v/>
      </c>
      <c r="N112">
        <f>Assumptions!E17</f>
        <v/>
      </c>
    </row>
    <row r="113" ht="28" customHeight="1">
      <c r="A113" s="33" t="n"/>
      <c r="B113" s="17" t="n"/>
      <c r="C113" s="18" t="n"/>
      <c r="D113" s="17" t="n"/>
      <c r="E113" s="17" t="n"/>
      <c r="F113" s="34" t="n"/>
      <c r="G113" s="34" t="n"/>
      <c r="H113" s="30">
        <f>IF(OR($A113="",$B113="",NOT(ISNUMBER($F113)),NOT(ISNUMBER($G113))),"",IF($B113="Revenue",$G113-$F113,$F113-$G113))</f>
        <v/>
      </c>
      <c r="I113" s="32">
        <f>IF(OR($H113="",NOT(ISNUMBER($F113)),$F113=0),"",IFERROR($H113/$F113,""))</f>
        <v/>
      </c>
      <c r="J113" s="20">
        <f>IF($A113="","",IF($E113="Deferred","Deferred item",IF(NOT(ISNUMBER($F113)),"Enter planned amount",IF($G113="","Actual pending",IF(NOT(ISNUMBER($G113)),"Check actual amount",IF(OR($F113&gt;Assumptions!$B$10,$G113&gt;Assumptions!$B$10),"Review large line",IF(AND($F113=0,$G113&gt;0),"Review unplanned amount",IF(AND(ISNUMBER($I113),ABS($I113)&gt;=Assumptions!$B$8),"Review variance","Within threshold"))))))))</f>
        <v/>
      </c>
      <c r="L113">
        <f>Assumptions!A14</f>
        <v/>
      </c>
      <c r="M113">
        <f>Assumptions!C14</f>
        <v/>
      </c>
      <c r="N113">
        <f>Assumptions!E14</f>
        <v/>
      </c>
    </row>
    <row r="114" ht="28" customHeight="1">
      <c r="A114" s="33" t="n"/>
      <c r="B114" s="17" t="n"/>
      <c r="C114" s="18" t="n"/>
      <c r="D114" s="17" t="n"/>
      <c r="E114" s="17" t="n"/>
      <c r="F114" s="34" t="n"/>
      <c r="G114" s="34" t="n"/>
      <c r="H114" s="31">
        <f>IF(OR($A114="",$B114="",NOT(ISNUMBER($F114)),NOT(ISNUMBER($G114))),"",IF($B114="Revenue",$G114-$F114,$F114-$G114))</f>
        <v/>
      </c>
      <c r="I114" s="35">
        <f>IF(OR($H114="",NOT(ISNUMBER($F114)),$F114=0),"",IFERROR($H114/$F114,""))</f>
        <v/>
      </c>
      <c r="J114" s="22">
        <f>IF($A114="","",IF($E114="Deferred","Deferred item",IF(NOT(ISNUMBER($F114)),"Enter planned amount",IF($G114="","Actual pending",IF(NOT(ISNUMBER($G114)),"Check actual amount",IF(OR($F114&gt;Assumptions!$B$10,$G114&gt;Assumptions!$B$10),"Review large line",IF(AND($F114=0,$G114&gt;0),"Review unplanned amount",IF(AND(ISNUMBER($I114),ABS($I114)&gt;=Assumptions!$B$8),"Review variance","Within threshold"))))))))</f>
        <v/>
      </c>
      <c r="L114">
        <f>Assumptions!A15</f>
        <v/>
      </c>
      <c r="M114">
        <f>Assumptions!C15</f>
        <v/>
      </c>
      <c r="N114">
        <f>Assumptions!E15</f>
        <v/>
      </c>
    </row>
    <row r="115" ht="28" customHeight="1">
      <c r="A115" s="33" t="n"/>
      <c r="B115" s="17" t="n"/>
      <c r="C115" s="18" t="n"/>
      <c r="D115" s="17" t="n"/>
      <c r="E115" s="17" t="n"/>
      <c r="F115" s="34" t="n"/>
      <c r="G115" s="34" t="n"/>
      <c r="H115" s="30">
        <f>IF(OR($A115="",$B115="",NOT(ISNUMBER($F115)),NOT(ISNUMBER($G115))),"",IF($B115="Revenue",$G115-$F115,$F115-$G115))</f>
        <v/>
      </c>
      <c r="I115" s="32">
        <f>IF(OR($H115="",NOT(ISNUMBER($F115)),$F115=0),"",IFERROR($H115/$F115,""))</f>
        <v/>
      </c>
      <c r="J115" s="20">
        <f>IF($A115="","",IF($E115="Deferred","Deferred item",IF(NOT(ISNUMBER($F115)),"Enter planned amount",IF($G115="","Actual pending",IF(NOT(ISNUMBER($G115)),"Check actual amount",IF(OR($F115&gt;Assumptions!$B$10,$G115&gt;Assumptions!$B$10),"Review large line",IF(AND($F115=0,$G115&gt;0),"Review unplanned amount",IF(AND(ISNUMBER($I115),ABS($I115)&gt;=Assumptions!$B$8),"Review variance","Within threshold"))))))))</f>
        <v/>
      </c>
      <c r="L115">
        <f>Assumptions!A16</f>
        <v/>
      </c>
      <c r="M115">
        <f>Assumptions!C16</f>
        <v/>
      </c>
      <c r="N115">
        <f>Assumptions!E16</f>
        <v/>
      </c>
    </row>
    <row r="116" ht="28" customHeight="1">
      <c r="A116" s="33" t="n"/>
      <c r="B116" s="17" t="n"/>
      <c r="C116" s="18" t="n"/>
      <c r="D116" s="17" t="n"/>
      <c r="E116" s="17" t="n"/>
      <c r="F116" s="34" t="n"/>
      <c r="G116" s="34" t="n"/>
      <c r="H116" s="31">
        <f>IF(OR($A116="",$B116="",NOT(ISNUMBER($F116)),NOT(ISNUMBER($G116))),"",IF($B116="Revenue",$G116-$F116,$F116-$G116))</f>
        <v/>
      </c>
      <c r="I116" s="35">
        <f>IF(OR($H116="",NOT(ISNUMBER($F116)),$F116=0),"",IFERROR($H116/$F116,""))</f>
        <v/>
      </c>
      <c r="J116" s="22">
        <f>IF($A116="","",IF($E116="Deferred","Deferred item",IF(NOT(ISNUMBER($F116)),"Enter planned amount",IF($G116="","Actual pending",IF(NOT(ISNUMBER($G116)),"Check actual amount",IF(OR($F116&gt;Assumptions!$B$10,$G116&gt;Assumptions!$B$10),"Review large line",IF(AND($F116=0,$G116&gt;0),"Review unplanned amount",IF(AND(ISNUMBER($I116),ABS($I116)&gt;=Assumptions!$B$8),"Review variance","Within threshold"))))))))</f>
        <v/>
      </c>
      <c r="L116">
        <f>Assumptions!A17</f>
        <v/>
      </c>
      <c r="M116">
        <f>Assumptions!C17</f>
        <v/>
      </c>
      <c r="N116">
        <f>Assumptions!E17</f>
        <v/>
      </c>
    </row>
    <row r="117" ht="28" customHeight="1">
      <c r="A117" s="33" t="n"/>
      <c r="B117" s="17" t="n"/>
      <c r="C117" s="18" t="n"/>
      <c r="D117" s="17" t="n"/>
      <c r="E117" s="17" t="n"/>
      <c r="F117" s="34" t="n"/>
      <c r="G117" s="34" t="n"/>
      <c r="H117" s="30">
        <f>IF(OR($A117="",$B117="",NOT(ISNUMBER($F117)),NOT(ISNUMBER($G117))),"",IF($B117="Revenue",$G117-$F117,$F117-$G117))</f>
        <v/>
      </c>
      <c r="I117" s="32">
        <f>IF(OR($H117="",NOT(ISNUMBER($F117)),$F117=0),"",IFERROR($H117/$F117,""))</f>
        <v/>
      </c>
      <c r="J117" s="20">
        <f>IF($A117="","",IF($E117="Deferred","Deferred item",IF(NOT(ISNUMBER($F117)),"Enter planned amount",IF($G117="","Actual pending",IF(NOT(ISNUMBER($G117)),"Check actual amount",IF(OR($F117&gt;Assumptions!$B$10,$G117&gt;Assumptions!$B$10),"Review large line",IF(AND($F117=0,$G117&gt;0),"Review unplanned amount",IF(AND(ISNUMBER($I117),ABS($I117)&gt;=Assumptions!$B$8),"Review variance","Within threshold"))))))))</f>
        <v/>
      </c>
      <c r="L117">
        <f>Assumptions!A14</f>
        <v/>
      </c>
      <c r="M117">
        <f>Assumptions!C14</f>
        <v/>
      </c>
      <c r="N117">
        <f>Assumptions!E14</f>
        <v/>
      </c>
    </row>
    <row r="118" ht="28" customHeight="1">
      <c r="A118" s="33" t="n"/>
      <c r="B118" s="17" t="n"/>
      <c r="C118" s="18" t="n"/>
      <c r="D118" s="17" t="n"/>
      <c r="E118" s="17" t="n"/>
      <c r="F118" s="34" t="n"/>
      <c r="G118" s="34" t="n"/>
      <c r="H118" s="31">
        <f>IF(OR($A118="",$B118="",NOT(ISNUMBER($F118)),NOT(ISNUMBER($G118))),"",IF($B118="Revenue",$G118-$F118,$F118-$G118))</f>
        <v/>
      </c>
      <c r="I118" s="35">
        <f>IF(OR($H118="",NOT(ISNUMBER($F118)),$F118=0),"",IFERROR($H118/$F118,""))</f>
        <v/>
      </c>
      <c r="J118" s="22">
        <f>IF($A118="","",IF($E118="Deferred","Deferred item",IF(NOT(ISNUMBER($F118)),"Enter planned amount",IF($G118="","Actual pending",IF(NOT(ISNUMBER($G118)),"Check actual amount",IF(OR($F118&gt;Assumptions!$B$10,$G118&gt;Assumptions!$B$10),"Review large line",IF(AND($F118=0,$G118&gt;0),"Review unplanned amount",IF(AND(ISNUMBER($I118),ABS($I118)&gt;=Assumptions!$B$8),"Review variance","Within threshold"))))))))</f>
        <v/>
      </c>
      <c r="L118">
        <f>Assumptions!A15</f>
        <v/>
      </c>
      <c r="M118">
        <f>Assumptions!C15</f>
        <v/>
      </c>
      <c r="N118">
        <f>Assumptions!E15</f>
        <v/>
      </c>
    </row>
    <row r="119" ht="28" customHeight="1">
      <c r="A119" s="33" t="n"/>
      <c r="B119" s="17" t="n"/>
      <c r="C119" s="18" t="n"/>
      <c r="D119" s="17" t="n"/>
      <c r="E119" s="17" t="n"/>
      <c r="F119" s="34" t="n"/>
      <c r="G119" s="34" t="n"/>
      <c r="H119" s="30">
        <f>IF(OR($A119="",$B119="",NOT(ISNUMBER($F119)),NOT(ISNUMBER($G119))),"",IF($B119="Revenue",$G119-$F119,$F119-$G119))</f>
        <v/>
      </c>
      <c r="I119" s="32">
        <f>IF(OR($H119="",NOT(ISNUMBER($F119)),$F119=0),"",IFERROR($H119/$F119,""))</f>
        <v/>
      </c>
      <c r="J119" s="20">
        <f>IF($A119="","",IF($E119="Deferred","Deferred item",IF(NOT(ISNUMBER($F119)),"Enter planned amount",IF($G119="","Actual pending",IF(NOT(ISNUMBER($G119)),"Check actual amount",IF(OR($F119&gt;Assumptions!$B$10,$G119&gt;Assumptions!$B$10),"Review large line",IF(AND($F119=0,$G119&gt;0),"Review unplanned amount",IF(AND(ISNUMBER($I119),ABS($I119)&gt;=Assumptions!$B$8),"Review variance","Within threshold"))))))))</f>
        <v/>
      </c>
      <c r="L119">
        <f>Assumptions!A16</f>
        <v/>
      </c>
      <c r="M119">
        <f>Assumptions!C16</f>
        <v/>
      </c>
      <c r="N119">
        <f>Assumptions!E16</f>
        <v/>
      </c>
    </row>
    <row r="120" ht="28" customHeight="1">
      <c r="A120" s="33" t="n"/>
      <c r="B120" s="17" t="n"/>
      <c r="C120" s="18" t="n"/>
      <c r="D120" s="17" t="n"/>
      <c r="E120" s="17" t="n"/>
      <c r="F120" s="34" t="n"/>
      <c r="G120" s="34" t="n"/>
      <c r="H120" s="31">
        <f>IF(OR($A120="",$B120="",NOT(ISNUMBER($F120)),NOT(ISNUMBER($G120))),"",IF($B120="Revenue",$G120-$F120,$F120-$G120))</f>
        <v/>
      </c>
      <c r="I120" s="35">
        <f>IF(OR($H120="",NOT(ISNUMBER($F120)),$F120=0),"",IFERROR($H120/$F120,""))</f>
        <v/>
      </c>
      <c r="J120" s="22">
        <f>IF($A120="","",IF($E120="Deferred","Deferred item",IF(NOT(ISNUMBER($F120)),"Enter planned amount",IF($G120="","Actual pending",IF(NOT(ISNUMBER($G120)),"Check actual amount",IF(OR($F120&gt;Assumptions!$B$10,$G120&gt;Assumptions!$B$10),"Review large line",IF(AND($F120=0,$G120&gt;0),"Review unplanned amount",IF(AND(ISNUMBER($I120),ABS($I120)&gt;=Assumptions!$B$8),"Review variance","Within threshold"))))))))</f>
        <v/>
      </c>
      <c r="L120">
        <f>Assumptions!A17</f>
        <v/>
      </c>
      <c r="M120">
        <f>Assumptions!C17</f>
        <v/>
      </c>
      <c r="N120">
        <f>Assumptions!E17</f>
        <v/>
      </c>
    </row>
    <row r="121" ht="28" customHeight="1">
      <c r="A121" s="33" t="n"/>
      <c r="B121" s="17" t="n"/>
      <c r="C121" s="18" t="n"/>
      <c r="D121" s="17" t="n"/>
      <c r="E121" s="17" t="n"/>
      <c r="F121" s="34" t="n"/>
      <c r="G121" s="34" t="n"/>
      <c r="H121" s="30">
        <f>IF(OR($A121="",$B121="",NOT(ISNUMBER($F121)),NOT(ISNUMBER($G121))),"",IF($B121="Revenue",$G121-$F121,$F121-$G121))</f>
        <v/>
      </c>
      <c r="I121" s="32">
        <f>IF(OR($H121="",NOT(ISNUMBER($F121)),$F121=0),"",IFERROR($H121/$F121,""))</f>
        <v/>
      </c>
      <c r="J121" s="20">
        <f>IF($A121="","",IF($E121="Deferred","Deferred item",IF(NOT(ISNUMBER($F121)),"Enter planned amount",IF($G121="","Actual pending",IF(NOT(ISNUMBER($G121)),"Check actual amount",IF(OR($F121&gt;Assumptions!$B$10,$G121&gt;Assumptions!$B$10),"Review large line",IF(AND($F121=0,$G121&gt;0),"Review unplanned amount",IF(AND(ISNUMBER($I121),ABS($I121)&gt;=Assumptions!$B$8),"Review variance","Within threshold"))))))))</f>
        <v/>
      </c>
      <c r="L121">
        <f>Assumptions!A14</f>
        <v/>
      </c>
      <c r="M121">
        <f>Assumptions!C14</f>
        <v/>
      </c>
      <c r="N121">
        <f>Assumptions!E14</f>
        <v/>
      </c>
    </row>
    <row r="122" ht="28" customHeight="1">
      <c r="A122" s="33" t="n"/>
      <c r="B122" s="17" t="n"/>
      <c r="C122" s="18" t="n"/>
      <c r="D122" s="17" t="n"/>
      <c r="E122" s="17" t="n"/>
      <c r="F122" s="34" t="n"/>
      <c r="G122" s="34" t="n"/>
      <c r="H122" s="31">
        <f>IF(OR($A122="",$B122="",NOT(ISNUMBER($F122)),NOT(ISNUMBER($G122))),"",IF($B122="Revenue",$G122-$F122,$F122-$G122))</f>
        <v/>
      </c>
      <c r="I122" s="35">
        <f>IF(OR($H122="",NOT(ISNUMBER($F122)),$F122=0),"",IFERROR($H122/$F122,""))</f>
        <v/>
      </c>
      <c r="J122" s="22">
        <f>IF($A122="","",IF($E122="Deferred","Deferred item",IF(NOT(ISNUMBER($F122)),"Enter planned amount",IF($G122="","Actual pending",IF(NOT(ISNUMBER($G122)),"Check actual amount",IF(OR($F122&gt;Assumptions!$B$10,$G122&gt;Assumptions!$B$10),"Review large line",IF(AND($F122=0,$G122&gt;0),"Review unplanned amount",IF(AND(ISNUMBER($I122),ABS($I122)&gt;=Assumptions!$B$8),"Review variance","Within threshold"))))))))</f>
        <v/>
      </c>
      <c r="L122">
        <f>Assumptions!A15</f>
        <v/>
      </c>
      <c r="M122">
        <f>Assumptions!C15</f>
        <v/>
      </c>
      <c r="N122">
        <f>Assumptions!E15</f>
        <v/>
      </c>
    </row>
    <row r="123" ht="28" customHeight="1">
      <c r="A123" s="33" t="n"/>
      <c r="B123" s="17" t="n"/>
      <c r="C123" s="18" t="n"/>
      <c r="D123" s="17" t="n"/>
      <c r="E123" s="17" t="n"/>
      <c r="F123" s="34" t="n"/>
      <c r="G123" s="34" t="n"/>
      <c r="H123" s="30">
        <f>IF(OR($A123="",$B123="",NOT(ISNUMBER($F123)),NOT(ISNUMBER($G123))),"",IF($B123="Revenue",$G123-$F123,$F123-$G123))</f>
        <v/>
      </c>
      <c r="I123" s="32">
        <f>IF(OR($H123="",NOT(ISNUMBER($F123)),$F123=0),"",IFERROR($H123/$F123,""))</f>
        <v/>
      </c>
      <c r="J123" s="20">
        <f>IF($A123="","",IF($E123="Deferred","Deferred item",IF(NOT(ISNUMBER($F123)),"Enter planned amount",IF($G123="","Actual pending",IF(NOT(ISNUMBER($G123)),"Check actual amount",IF(OR($F123&gt;Assumptions!$B$10,$G123&gt;Assumptions!$B$10),"Review large line",IF(AND($F123=0,$G123&gt;0),"Review unplanned amount",IF(AND(ISNUMBER($I123),ABS($I123)&gt;=Assumptions!$B$8),"Review variance","Within threshold"))))))))</f>
        <v/>
      </c>
      <c r="L123">
        <f>Assumptions!A16</f>
        <v/>
      </c>
      <c r="M123">
        <f>Assumptions!C16</f>
        <v/>
      </c>
      <c r="N123">
        <f>Assumptions!E16</f>
        <v/>
      </c>
    </row>
    <row r="124" ht="28" customHeight="1">
      <c r="A124" s="33" t="n"/>
      <c r="B124" s="17" t="n"/>
      <c r="C124" s="18" t="n"/>
      <c r="D124" s="17" t="n"/>
      <c r="E124" s="17" t="n"/>
      <c r="F124" s="34" t="n"/>
      <c r="G124" s="34" t="n"/>
      <c r="H124" s="31">
        <f>IF(OR($A124="",$B124="",NOT(ISNUMBER($F124)),NOT(ISNUMBER($G124))),"",IF($B124="Revenue",$G124-$F124,$F124-$G124))</f>
        <v/>
      </c>
      <c r="I124" s="35">
        <f>IF(OR($H124="",NOT(ISNUMBER($F124)),$F124=0),"",IFERROR($H124/$F124,""))</f>
        <v/>
      </c>
      <c r="J124" s="22">
        <f>IF($A124="","",IF($E124="Deferred","Deferred item",IF(NOT(ISNUMBER($F124)),"Enter planned amount",IF($G124="","Actual pending",IF(NOT(ISNUMBER($G124)),"Check actual amount",IF(OR($F124&gt;Assumptions!$B$10,$G124&gt;Assumptions!$B$10),"Review large line",IF(AND($F124=0,$G124&gt;0),"Review unplanned amount",IF(AND(ISNUMBER($I124),ABS($I124)&gt;=Assumptions!$B$8),"Review variance","Within threshold"))))))))</f>
        <v/>
      </c>
      <c r="L124">
        <f>Assumptions!A17</f>
        <v/>
      </c>
      <c r="M124">
        <f>Assumptions!C17</f>
        <v/>
      </c>
      <c r="N124">
        <f>Assumptions!E17</f>
        <v/>
      </c>
    </row>
  </sheetData>
  <autoFilter ref="A4:J124"/>
  <mergeCells count="1">
    <mergeCell ref="A1:J2"/>
  </mergeCells>
  <conditionalFormatting sqref="I5:I124">
    <cfRule type="expression" priority="1" dxfId="0">
      <formula>AND(ISNUMBER($I5),$I5&gt;0)</formula>
    </cfRule>
    <cfRule type="expression" priority="2" dxfId="1">
      <formula>AND(ISNUMBER($I5),$I5&lt;0)</formula>
    </cfRule>
  </conditionalFormatting>
  <conditionalFormatting sqref="J5:J124">
    <cfRule type="expression" priority="3" dxfId="1">
      <formula>LEFT($J5,6)="Review"</formula>
    </cfRule>
    <cfRule type="expression" priority="4" dxfId="0">
      <formula>$J5="Within threshold"</formula>
    </cfRule>
  </conditionalFormatting>
  <dataValidations count="5">
    <dataValidation sqref="A5:A124" showDropDown="0" showInputMessage="0" showErrorMessage="0" allowBlank="0" errorTitle="Check budget date" error="Enter a date within the budget period shown on the Assumptions sheet." promptTitle="Budget date" prompt="Enter the date assigned to this budget line." type="date" operator="between">
      <formula1>$O$5</formula1>
      <formula2>$O$6</formula2>
    </dataValidation>
    <dataValidation sqref="B5:B124" showDropDown="0" showInputMessage="0" showErrorMessage="0" allowBlank="0" errorTitle="Check budget section" error="Select a budget section from the list." type="list">
      <formula1>$L$5:$L$8</formula1>
    </dataValidation>
    <dataValidation sqref="D5:D124" showDropDown="0" showInputMessage="0" showErrorMessage="0" allowBlank="0" errorTitle="Check responsibility" error="Select a responsibility from the list." type="list">
      <formula1>$M$5:$M$8</formula1>
    </dataValidation>
    <dataValidation sqref="E5:E124" showDropDown="0" showInputMessage="0" showErrorMessage="0" allowBlank="0" errorTitle="Check budget status" error="Select a budget status from the list." type="list">
      <formula1>$N$5:$N$8</formula1>
    </dataValidation>
    <dataValidation sqref="F5:G124" showDropDown="0" showInputMessage="0" showErrorMessage="0" allowBlank="0" errorTitle="Check amount" error="Enter a nonnegative dollar amount or leave the cell blank." promptTitle="Budget amount" prompt="Enter dollars with a decimal point when cents are needed." type="decimal" operator="greaterThanOrEqual">
      <formula1>0</formula1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9" customWidth="1" min="1" max="1"/>
    <col width="64" customWidth="1" min="2" max="2"/>
    <col width="25" customWidth="1" min="3" max="3"/>
    <col width="4" customWidth="1" min="4" max="4"/>
    <col width="22" customWidth="1" min="5" max="5"/>
    <col width="4" customWidth="1" min="6" max="6"/>
    <col width="4" customWidth="1" min="7" max="7"/>
  </cols>
  <sheetData>
    <row r="1" ht="25" customHeight="1">
      <c r="A1" s="1" t="inlineStr">
        <is>
          <t>Annual Budget Assumptions</t>
        </is>
      </c>
    </row>
    <row r="2" ht="12" customHeight="1"/>
    <row r="3" ht="30" customHeight="1">
      <c r="A3" s="2" t="inlineStr">
        <is>
          <t>Edit the yellow cells to set the planning period, review thresholds, and stable choices.</t>
        </is>
      </c>
    </row>
    <row r="4"/>
    <row r="5">
      <c r="A5" s="5" t="inlineStr">
        <is>
          <t>Parameter</t>
        </is>
      </c>
      <c r="B5" s="5" t="inlineStr">
        <is>
          <t>Editable Value</t>
        </is>
      </c>
      <c r="C5" s="5" t="inlineStr">
        <is>
          <t>Purpose</t>
        </is>
      </c>
    </row>
    <row r="6">
      <c r="A6" s="23" t="inlineStr">
        <is>
          <t>Budget start</t>
        </is>
      </c>
      <c r="B6" s="33" t="n">
        <v>46023</v>
      </c>
      <c r="C6" s="22" t="inlineStr">
        <is>
          <t>First date included in summary calculations.</t>
        </is>
      </c>
    </row>
    <row r="7">
      <c r="A7" s="24" t="inlineStr">
        <is>
          <t>Budget end</t>
        </is>
      </c>
      <c r="B7" s="33" t="n">
        <v>46387</v>
      </c>
      <c r="C7" s="20" t="inlineStr">
        <is>
          <t>Last date included in summary calculations.</t>
        </is>
      </c>
    </row>
    <row r="8">
      <c r="A8" s="23" t="inlineStr">
        <is>
          <t>Variance review threshold</t>
        </is>
      </c>
      <c r="B8" s="36" t="n">
        <v>0.1</v>
      </c>
      <c r="C8" s="22" t="inlineStr">
        <is>
          <t>Prompts a human check when variance reaches this percentage.</t>
        </is>
      </c>
    </row>
    <row r="9">
      <c r="A9" s="24" t="inlineStr">
        <is>
          <t>Target operating margin</t>
        </is>
      </c>
      <c r="B9" s="36" t="n">
        <v>0.2</v>
      </c>
      <c r="C9" s="20" t="inlineStr">
        <is>
          <t>Internal planning target used for the summary margin gap.</t>
        </is>
      </c>
    </row>
    <row r="10">
      <c r="A10" s="23" t="inlineStr">
        <is>
          <t>Large line review amount</t>
        </is>
      </c>
      <c r="B10" s="37" t="n">
        <v>250000</v>
      </c>
      <c r="C10" s="22" t="inlineStr">
        <is>
          <t>Prompts a human check when one planned or actual line exceeds this amount.</t>
        </is>
      </c>
    </row>
    <row r="11"/>
    <row r="12"/>
    <row r="13">
      <c r="A13" s="5" t="inlineStr">
        <is>
          <t>Budget Section</t>
        </is>
      </c>
      <c r="C13" s="5" t="inlineStr">
        <is>
          <t>Responsibility</t>
        </is>
      </c>
      <c r="E13" s="5" t="inlineStr">
        <is>
          <t>Budget Status</t>
        </is>
      </c>
    </row>
    <row r="14">
      <c r="A14" s="17" t="inlineStr">
        <is>
          <t>Revenue</t>
        </is>
      </c>
      <c r="C14" s="17" t="inlineStr">
        <is>
          <t>Owner / Manager</t>
        </is>
      </c>
      <c r="E14" s="17" t="inlineStr">
        <is>
          <t>Draft</t>
        </is>
      </c>
    </row>
    <row r="15">
      <c r="A15" s="17" t="inlineStr">
        <is>
          <t>Direct Cost</t>
        </is>
      </c>
      <c r="C15" s="17" t="inlineStr">
        <is>
          <t>Service Manager</t>
        </is>
      </c>
      <c r="E15" s="17" t="inlineStr">
        <is>
          <t>Manager Review</t>
        </is>
      </c>
    </row>
    <row r="16">
      <c r="A16" s="17" t="inlineStr">
        <is>
          <t>Overhead</t>
        </is>
      </c>
      <c r="C16" s="17" t="inlineStr">
        <is>
          <t>Office Manager</t>
        </is>
      </c>
      <c r="E16" s="17" t="inlineStr">
        <is>
          <t>Included</t>
        </is>
      </c>
    </row>
    <row r="17">
      <c r="A17" s="17" t="inlineStr">
        <is>
          <t>Capital Spend</t>
        </is>
      </c>
      <c r="C17" s="17" t="inlineStr">
        <is>
          <t>Inventory Coordinator</t>
        </is>
      </c>
      <c r="E17" s="17" t="inlineStr">
        <is>
          <t>Deferred</t>
        </is>
      </c>
    </row>
    <row r="18"/>
    <row r="19"/>
    <row r="20">
      <c r="A20" s="27" t="inlineStr">
        <is>
          <t>Workbook Notes</t>
        </is>
      </c>
    </row>
    <row r="21" ht="34" customHeight="1">
      <c r="A21" s="28" t="inlineStr">
        <is>
          <t>Variance sign</t>
        </is>
      </c>
      <c r="B21" s="20" t="inlineStr">
        <is>
          <t>Positive is favorable: revenue above plan or costs below plan.</t>
        </is>
      </c>
    </row>
    <row r="22" ht="34" customHeight="1">
      <c r="A22" s="29" t="inlineStr">
        <is>
          <t>Review alerts</t>
        </is>
      </c>
      <c r="B22" s="22" t="inlineStr">
        <is>
          <t>Alerts prompt a human check and do not confirm compliance, safety, tax treatment, or treatment outcomes.</t>
        </is>
      </c>
    </row>
    <row r="23" ht="34" customHeight="1">
      <c r="A23" s="28" t="inlineStr">
        <is>
          <t>Sample data</t>
        </is>
      </c>
      <c r="B23" s="20" t="inlineStr">
        <is>
          <t>All sample budget entries in this workbook are fictional and provided only to demonstrate the calculations.</t>
        </is>
      </c>
    </row>
    <row r="24" ht="34" customHeight="1">
      <c r="A24" s="29" t="inlineStr">
        <is>
          <t>Planning use</t>
        </is>
      </c>
      <c r="B24" s="22" t="inlineStr">
        <is>
          <t>Replace the fictional entries and editable assumptions with the company's own internal planning information.</t>
        </is>
      </c>
    </row>
  </sheetData>
  <autoFilter ref="A5:C10"/>
  <mergeCells count="1">
    <mergeCell ref="A1:G2"/>
  </mergeCells>
  <dataValidations count="4">
    <dataValidation sqref="B6:B7" showDropDown="0" showInputMessage="0" showErrorMessage="0" allowBlank="0" errorTitle="Check planning date" error="Enter a valid planning date within the allowed range." promptTitle="Planning date" prompt="Enter the first or last date for the annual budget period." type="date" operator="between">
      <formula1>44197</formula1>
      <formula2>50040</formula2>
    </dataValidation>
    <dataValidation sqref="B7" showDropDown="0" showInputMessage="0" showErrorMessage="0" allowBlank="0" errorTitle="Check budget period" error="Budget end must be on or after budget start." type="custom">
      <formula1>=B7&gt;=B6</formula1>
    </dataValidation>
    <dataValidation sqref="B8:B9" showDropDown="0" showInputMessage="0" showErrorMessage="0" allowBlank="0" errorTitle="Check percentage" error="Enter a percentage from 0% through 100%." type="decimal" operator="between">
      <formula1>0</formula1>
      <formula2>1</formula2>
    </dataValidation>
    <dataValidation sqref="B10" showDropDown="0" showInputMessage="0" showErrorMessage="0" allowBlank="0" errorTitle="Check review amount" error="Enter a nonnegative dollar amount." type="decimal" operator="greaterThanOrEqual">
      <formula1>0</formula1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2026-09-10T22:12:31Z</dcterms:created>
  <dcterms:modified xmlns:dcterms="http://purl.org/dc/terms/" xmlns:xsi="http://www.w3.org/2001/XMLSchema-instance" xsi:type="dcterms:W3CDTF">2026-09-10T22:12:31+00:00Z</dcterms:modified>
</cp:coreProperties>
</file>