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eatment Co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'Treatment Costs'!$A$4:$R$104</definedName>
    <definedName name="_xlnm._FilterDatabase" localSheetId="2" hidden="1">'Assumptions'!$A$4:$F$104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0.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65A61"/>
      <sz val="10"/>
    </font>
    <font>
      <name val="Calibri"/>
      <b val="1"/>
      <color rgb="00FFFFFF"/>
      <sz val="10"/>
    </font>
    <font>
      <name val="Calibri"/>
      <b val="1"/>
      <color rgb="001F2D32"/>
      <sz val="10"/>
    </font>
    <font>
      <name val="Calibri"/>
      <color rgb="001F2D32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1" fontId="5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left" vertical="top" wrapText="1"/>
    </xf>
    <xf numFmtId="166" fontId="5" fillId="3" borderId="1" applyAlignment="1" pivotButton="0" quotePrefix="0" xfId="0">
      <alignment horizontal="left" vertical="top" wrapText="1"/>
    </xf>
    <xf numFmtId="2" fontId="5" fillId="3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2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Completed Cost by Product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'Summary'!$A$13:$A$20</f>
            </numRef>
          </cat>
          <val>
            <numRef>
              <f>'Summary'!$B$13:$B$20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" customWidth="1" min="3" max="3"/>
    <col width="30" customWidth="1" min="4" max="4"/>
    <col width="16" customWidth="1" min="5" max="5"/>
    <col width="3" customWidth="1" min="6" max="6"/>
    <col width="16" customWidth="1" min="7" max="7"/>
    <col width="16" customWidth="1" min="8" max="8"/>
  </cols>
  <sheetData>
    <row r="1" ht="28" customHeight="1">
      <c r="A1" s="1" t="inlineStr">
        <is>
          <t>Pest Control Chemical Cost Calculator</t>
        </is>
      </c>
    </row>
    <row r="2" ht="32" customHeight="1">
      <c r="A2" s="2" t="inlineStr">
        <is>
          <t>Calculated from workbook entries only. Review product setup, quantities, and costs before using the results for business decisions.</t>
        </is>
      </c>
    </row>
    <row r="3"/>
    <row r="4" ht="30" customHeight="1">
      <c r="A4" s="3" t="inlineStr">
        <is>
          <t>Indicator</t>
        </is>
      </c>
      <c r="B4" s="3" t="inlineStr">
        <is>
          <t>Value</t>
        </is>
      </c>
      <c r="D4" s="3" t="inlineStr">
        <is>
          <t>Indicator</t>
        </is>
      </c>
      <c r="E4" s="3" t="inlineStr">
        <is>
          <t>Value</t>
        </is>
      </c>
    </row>
    <row r="5">
      <c r="A5" s="4" t="inlineStr">
        <is>
          <t>Calculated treatment rows</t>
        </is>
      </c>
      <c r="B5" s="5">
        <f>COUNT('Treatment Costs'!$O$5:$O$104)</f>
        <v/>
      </c>
      <c r="D5" s="4" t="inlineStr">
        <is>
          <t>Entered application quantity</t>
        </is>
      </c>
      <c r="E5" s="6">
        <f>IFERROR(SUM('Treatment Costs'!$I$5:$I$104),0)</f>
        <v/>
      </c>
    </row>
    <row r="6">
      <c r="A6" s="7" t="inlineStr">
        <is>
          <t>Completed rows</t>
        </is>
      </c>
      <c r="B6" s="8">
        <f>COUNTIF('Treatment Costs'!$Q$5:$Q$104,"Completed")</f>
        <v/>
      </c>
      <c r="D6" s="7" t="inlineStr">
        <is>
          <t>Entered concentrate quantity</t>
        </is>
      </c>
      <c r="E6" s="9">
        <f>IFERROR(SUM('Treatment Costs'!$K$5:$K$104),0)</f>
        <v/>
      </c>
    </row>
    <row r="7">
      <c r="A7" s="4" t="inlineStr">
        <is>
          <t>Rows needing a human check</t>
        </is>
      </c>
      <c r="B7" s="5">
        <f>COUNTIF('Treatment Costs'!$R$5:$R$104,"Check:*")</f>
        <v/>
      </c>
      <c r="D7" s="4" t="inlineStr">
        <is>
          <t>Entered chemical cost</t>
        </is>
      </c>
      <c r="E7" s="10">
        <f>IFERROR(SUM('Treatment Costs'!$O$5:$O$104),0)</f>
        <v/>
      </c>
    </row>
    <row r="8">
      <c r="A8" s="7" t="inlineStr">
        <is>
          <t>Completed chemical cost</t>
        </is>
      </c>
      <c r="B8" s="11">
        <f>IFERROR(SUMIF('Treatment Costs'!$Q$5:$Q$104,"Completed",'Treatment Costs'!$O$5:$O$104),0)</f>
        <v/>
      </c>
      <c r="D8" s="7" t="inlineStr">
        <is>
          <t>Highest calculated cost</t>
        </is>
      </c>
      <c r="E8" s="11">
        <f>IF(COUNT('Treatment Costs'!$O$5:$O$104)=0,"",MAX('Treatment Costs'!$O$5:$O$104))</f>
        <v/>
      </c>
    </row>
    <row r="9">
      <c r="A9" s="4" t="inlineStr">
        <is>
          <t>Average completed cost</t>
        </is>
      </c>
      <c r="B9" s="10">
        <f>IFERROR(B8/B6,"")</f>
        <v/>
      </c>
      <c r="D9" s="4" t="inlineStr">
        <is>
          <t>Planned chemical cost</t>
        </is>
      </c>
      <c r="E9" s="10">
        <f>IFERROR(SUMIF('Treatment Costs'!$Q$5:$Q$104,"Planned",'Treatment Costs'!$O$5:$O$104),0)</f>
        <v/>
      </c>
    </row>
    <row r="10">
      <c r="A10" s="7" t="inlineStr">
        <is>
          <t>Active product setups</t>
        </is>
      </c>
      <c r="B10" s="8">
        <f>COUNTIF(Assumptions!$F$5:$F$104,"Active")</f>
        <v/>
      </c>
      <c r="D10" s="7" t="inlineStr">
        <is>
          <t>Canceled rows</t>
        </is>
      </c>
      <c r="E10" s="8">
        <f>COUNTIF('Treatment Costs'!$Q$5:$Q$104,"Canceled")</f>
        <v/>
      </c>
    </row>
    <row r="11"/>
    <row r="12" ht="30" customHeight="1">
      <c r="A12" s="12" t="inlineStr">
        <is>
          <t>First 8 Catalog Products</t>
        </is>
      </c>
      <c r="B12" s="12" t="inlineStr">
        <is>
          <t>Completed Cost</t>
        </is>
      </c>
    </row>
    <row r="13">
      <c r="A13" s="13">
        <f>IF(Assumptions!A5="","",Assumptions!A5)</f>
        <v/>
      </c>
      <c r="B13" s="10">
        <f>IF(A13="","",IFERROR(SUMIFS('Treatment Costs'!$O$5:$O$104,'Treatment Costs'!$H$5:$H$104,A13,'Treatment Costs'!$Q$5:$Q$104,"Completed"),0))</f>
        <v/>
      </c>
    </row>
    <row r="14">
      <c r="A14" s="14">
        <f>IF(Assumptions!A6="","",Assumptions!A6)</f>
        <v/>
      </c>
      <c r="B14" s="11">
        <f>IF(A14="","",IFERROR(SUMIFS('Treatment Costs'!$O$5:$O$104,'Treatment Costs'!$H$5:$H$104,A14,'Treatment Costs'!$Q$5:$Q$104,"Completed"),0))</f>
        <v/>
      </c>
    </row>
    <row r="15">
      <c r="A15" s="13">
        <f>IF(Assumptions!A7="","",Assumptions!A7)</f>
        <v/>
      </c>
      <c r="B15" s="10">
        <f>IF(A15="","",IFERROR(SUMIFS('Treatment Costs'!$O$5:$O$104,'Treatment Costs'!$H$5:$H$104,A15,'Treatment Costs'!$Q$5:$Q$104,"Completed"),0))</f>
        <v/>
      </c>
    </row>
    <row r="16">
      <c r="A16" s="14">
        <f>IF(Assumptions!A8="","",Assumptions!A8)</f>
        <v/>
      </c>
      <c r="B16" s="11">
        <f>IF(A16="","",IFERROR(SUMIFS('Treatment Costs'!$O$5:$O$104,'Treatment Costs'!$H$5:$H$104,A16,'Treatment Costs'!$Q$5:$Q$104,"Completed"),0))</f>
        <v/>
      </c>
    </row>
    <row r="17">
      <c r="A17" s="13">
        <f>IF(Assumptions!A9="","",Assumptions!A9)</f>
        <v/>
      </c>
      <c r="B17" s="10">
        <f>IF(A17="","",IFERROR(SUMIFS('Treatment Costs'!$O$5:$O$104,'Treatment Costs'!$H$5:$H$104,A17,'Treatment Costs'!$Q$5:$Q$104,"Completed"),0))</f>
        <v/>
      </c>
    </row>
    <row r="18">
      <c r="A18" s="14">
        <f>IF(Assumptions!A10="","",Assumptions!A10)</f>
        <v/>
      </c>
      <c r="B18" s="11">
        <f>IF(A18="","",IFERROR(SUMIFS('Treatment Costs'!$O$5:$O$104,'Treatment Costs'!$H$5:$H$104,A18,'Treatment Costs'!$Q$5:$Q$104,"Completed"),0))</f>
        <v/>
      </c>
    </row>
    <row r="19">
      <c r="A19" s="13">
        <f>IF(Assumptions!A11="","",Assumptions!A11)</f>
        <v/>
      </c>
      <c r="B19" s="10">
        <f>IF(A19="","",IFERROR(SUMIFS('Treatment Costs'!$O$5:$O$104,'Treatment Costs'!$H$5:$H$104,A19,'Treatment Costs'!$Q$5:$Q$104,"Completed"),0))</f>
        <v/>
      </c>
    </row>
    <row r="20">
      <c r="A20" s="14">
        <f>IF(Assumptions!A12="","",Assumptions!A12)</f>
        <v/>
      </c>
      <c r="B20" s="11">
        <f>IF(A20="","",IFERROR(SUMIFS('Treatment Costs'!$O$5:$O$104,'Treatment Costs'!$H$5:$H$104,A20,'Treatment Costs'!$Q$5:$Q$104,"Completed"),0))</f>
        <v/>
      </c>
    </row>
  </sheetData>
  <mergeCells count="1">
    <mergeCell ref="A1:H1"/>
  </mergeCells>
  <conditionalFormatting sqref="B7">
    <cfRule type="expression" priority="1" dxfId="0">
      <formula>$B$7&gt;0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5" customWidth="1" min="3" max="3"/>
    <col width="24" customWidth="1" min="4" max="4"/>
    <col width="23" customWidth="1" min="5" max="5"/>
    <col width="22" customWidth="1" min="6" max="6"/>
    <col width="22" customWidth="1" min="7" max="7"/>
    <col width="23" customWidth="1" min="8" max="8"/>
    <col width="15" customWidth="1" min="9" max="9"/>
    <col width="14" customWidth="1" min="10" max="10"/>
    <col width="16" customWidth="1" min="11" max="11"/>
    <col width="13" customWidth="1" min="12" max="12"/>
    <col width="13" customWidth="1" min="13" max="13"/>
    <col width="14" customWidth="1" min="14" max="14"/>
    <col width="14" customWidth="1" min="15" max="15"/>
    <col width="21" customWidth="1" min="16" max="16"/>
    <col width="13" customWidth="1" min="17" max="17"/>
    <col width="38" customWidth="1" min="18" max="18"/>
  </cols>
  <sheetData>
    <row r="1" ht="28" customHeight="1">
      <c r="A1" s="1" t="inlineStr">
        <is>
          <t>Treatment Chemical Cost Entries</t>
        </is>
      </c>
    </row>
    <row r="2" ht="32" customHeight="1">
      <c r="A2" s="2" t="inlineStr">
        <is>
          <t>Yellow cells are user inputs. Calculated costs use the selected product's editable dilution, pack size, and unit price from Assumptions.</t>
        </is>
      </c>
    </row>
    <row r="3"/>
    <row r="4" ht="30" customHeight="1">
      <c r="A4" s="3" t="inlineStr">
        <is>
          <t>Date</t>
        </is>
      </c>
      <c r="B4" s="3" t="inlineStr">
        <is>
          <t>Route</t>
        </is>
      </c>
      <c r="C4" s="3" t="inlineStr">
        <is>
          <t>Customer</t>
        </is>
      </c>
      <c r="D4" s="3" t="inlineStr">
        <is>
          <t>Service Site</t>
        </is>
      </c>
      <c r="E4" s="3" t="inlineStr">
        <is>
          <t>Pest Concern</t>
        </is>
      </c>
      <c r="F4" s="3" t="inlineStr">
        <is>
          <t>Service</t>
        </is>
      </c>
      <c r="G4" s="3" t="inlineStr">
        <is>
          <t>Technician</t>
        </is>
      </c>
      <c r="H4" s="3" t="inlineStr">
        <is>
          <t>Product</t>
        </is>
      </c>
      <c r="I4" s="3" t="inlineStr">
        <is>
          <t>Application Quantity (gal)</t>
        </is>
      </c>
      <c r="J4" s="3" t="inlineStr">
        <is>
          <t>Dilution (oz/gal)</t>
        </is>
      </c>
      <c r="K4" s="3" t="inlineStr">
        <is>
          <t>Concentrate Used (oz)</t>
        </is>
      </c>
      <c r="L4" s="3" t="inlineStr">
        <is>
          <t>Pack Size (oz)</t>
        </is>
      </c>
      <c r="M4" s="3" t="inlineStr">
        <is>
          <t>Unit Price</t>
        </is>
      </c>
      <c r="N4" s="3" t="inlineStr">
        <is>
          <t>Cost per Ounce</t>
        </is>
      </c>
      <c r="O4" s="3" t="inlineStr">
        <is>
          <t>Chemical Cost</t>
        </is>
      </c>
      <c r="P4" s="3" t="inlineStr">
        <is>
          <t>Cost Responsibility</t>
        </is>
      </c>
      <c r="Q4" s="3" t="inlineStr">
        <is>
          <t>Status</t>
        </is>
      </c>
      <c r="R4" s="3" t="inlineStr">
        <is>
          <t>Human Check</t>
        </is>
      </c>
    </row>
    <row r="5">
      <c r="A5" s="15" t="n">
        <v>46266</v>
      </c>
      <c r="B5" s="16" t="inlineStr">
        <is>
          <t>Fictional Route Amber</t>
        </is>
      </c>
      <c r="C5" s="16" t="inlineStr">
        <is>
          <t>Fictional Cedar Account</t>
        </is>
      </c>
      <c r="D5" s="16" t="inlineStr">
        <is>
          <t>Fictional Cedar Site A</t>
        </is>
      </c>
      <c r="E5" s="16" t="inlineStr">
        <is>
          <t>Ant activity</t>
        </is>
      </c>
      <c r="F5" s="16" t="inlineStr">
        <is>
          <t>Perimeter service</t>
        </is>
      </c>
      <c r="G5" s="16" t="inlineStr">
        <is>
          <t>Fictional Tech Avery</t>
        </is>
      </c>
      <c r="H5" s="16" t="inlineStr">
        <is>
          <t>Fictional Mix Alpha</t>
        </is>
      </c>
      <c r="I5" s="17" t="n">
        <v>12</v>
      </c>
      <c r="J5" s="18">
        <f>IF($H5="","",IFERROR(VLOOKUP($H5,Assumptions!$A$5:$F$104,2,FALSE),""))</f>
        <v/>
      </c>
      <c r="K5" s="19">
        <f>IF(OR($I5="",$J5=""),"",IFERROR($I5*$J5,""))</f>
        <v/>
      </c>
      <c r="L5" s="19">
        <f>IF($H5="","",IFERROR(VLOOKUP($H5,Assumptions!$A$5:$F$104,3,FALSE),""))</f>
        <v/>
      </c>
      <c r="M5" s="20">
        <f>IF($H5="","",IFERROR(VLOOKUP($H5,Assumptions!$A$5:$F$104,4,FALSE),""))</f>
        <v/>
      </c>
      <c r="N5" s="20">
        <f>IF($H5="","",IFERROR(VLOOKUP($H5,Assumptions!$A$5:$F$104,5,FALSE),""))</f>
        <v/>
      </c>
      <c r="O5" s="20">
        <f>IF(OR($K5="",$N5=""),"",IFERROR($K5*$N5,""))</f>
        <v/>
      </c>
      <c r="P5" s="16" t="inlineStr">
        <is>
          <t>Fictional Company</t>
        </is>
      </c>
      <c r="Q5" s="16" t="inlineStr">
        <is>
          <t>Completed</t>
        </is>
      </c>
      <c r="R5" s="13">
        <f>IF(COUNTA($A5:$I5,$P5:$Q5)=0,"",IF($Q5="Canceled","Canceled - excluded from completed totals",IF($A5="","Check: enter a date",IF($H5="","Check: select a product",IF($I5="","Check: enter application gallons",IF(OR($J5="",$L5="",$M5="",$N5=""),"Check: complete product setup",IF(IFERROR(VLOOKUP($H5,Assumptions!$A$5:$F$104,6,FALSE),"")&lt;&gt;"Active","Check: product status is not Active",IF($P5="","Check: assign cost responsibility",IF($Q5="","Check: select a status",IF($I5&gt;Assumptions!$H$6,"Check: application quantity exceeds limit",IF($J5&gt;Assumptions!$H$7,"Check: dilution exceeds limit",IF($O5&gt;Assumptions!$H$5,"Check: cost exceeds review threshold","Ready for human review"))))))))))))</f>
        <v/>
      </c>
    </row>
    <row r="6">
      <c r="A6" s="15" t="n">
        <v>46267</v>
      </c>
      <c r="B6" s="16" t="inlineStr">
        <is>
          <t>Fictional Route Blue</t>
        </is>
      </c>
      <c r="C6" s="16" t="inlineStr">
        <is>
          <t>Fictional Maple Account</t>
        </is>
      </c>
      <c r="D6" s="16" t="inlineStr">
        <is>
          <t>Fictional Maple Site B</t>
        </is>
      </c>
      <c r="E6" s="16" t="inlineStr">
        <is>
          <t>Rodent signs</t>
        </is>
      </c>
      <c r="F6" s="16" t="inlineStr">
        <is>
          <t>Monitoring service</t>
        </is>
      </c>
      <c r="G6" s="16" t="inlineStr">
        <is>
          <t>Fictional Tech Blake</t>
        </is>
      </c>
      <c r="H6" s="16" t="inlineStr">
        <is>
          <t>Fictional Mix Beta</t>
        </is>
      </c>
      <c r="I6" s="17" t="n">
        <v>20</v>
      </c>
      <c r="J6" s="21">
        <f>IF($H6="","",IFERROR(VLOOKUP($H6,Assumptions!$A$5:$F$104,2,FALSE),""))</f>
        <v/>
      </c>
      <c r="K6" s="22">
        <f>IF(OR($I6="",$J6=""),"",IFERROR($I6*$J6,""))</f>
        <v/>
      </c>
      <c r="L6" s="22">
        <f>IF($H6="","",IFERROR(VLOOKUP($H6,Assumptions!$A$5:$F$104,3,FALSE),""))</f>
        <v/>
      </c>
      <c r="M6" s="23">
        <f>IF($H6="","",IFERROR(VLOOKUP($H6,Assumptions!$A$5:$F$104,4,FALSE),""))</f>
        <v/>
      </c>
      <c r="N6" s="23">
        <f>IF($H6="","",IFERROR(VLOOKUP($H6,Assumptions!$A$5:$F$104,5,FALSE),""))</f>
        <v/>
      </c>
      <c r="O6" s="23">
        <f>IF(OR($K6="",$N6=""),"",IFERROR($K6*$N6,""))</f>
        <v/>
      </c>
      <c r="P6" s="16" t="inlineStr">
        <is>
          <t>Fictional Customer</t>
        </is>
      </c>
      <c r="Q6" s="16" t="inlineStr">
        <is>
          <t>Completed</t>
        </is>
      </c>
      <c r="R6" s="14">
        <f>IF(COUNTA($A6:$I6,$P6:$Q6)=0,"",IF($Q6="Canceled","Canceled - excluded from completed totals",IF($A6="","Check: enter a date",IF($H6="","Check: select a product",IF($I6="","Check: enter application gallons",IF(OR($J6="",$L6="",$M6="",$N6=""),"Check: complete product setup",IF(IFERROR(VLOOKUP($H6,Assumptions!$A$5:$F$104,6,FALSE),"")&lt;&gt;"Active","Check: product status is not Active",IF($P6="","Check: assign cost responsibility",IF($Q6="","Check: select a status",IF($I6&gt;Assumptions!$H$6,"Check: application quantity exceeds limit",IF($J6&gt;Assumptions!$H$7,"Check: dilution exceeds limit",IF($O6&gt;Assumptions!$H$5,"Check: cost exceeds review threshold","Ready for human review"))))))))))))</f>
        <v/>
      </c>
    </row>
    <row r="7">
      <c r="A7" s="15" t="n">
        <v>46268</v>
      </c>
      <c r="B7" s="16" t="inlineStr">
        <is>
          <t>Fictional Route Copper</t>
        </is>
      </c>
      <c r="C7" s="16" t="inlineStr">
        <is>
          <t>Fictional Juniper Account</t>
        </is>
      </c>
      <c r="D7" s="16" t="inlineStr">
        <is>
          <t>Fictional Juniper Site C</t>
        </is>
      </c>
      <c r="E7" s="16" t="inlineStr">
        <is>
          <t>Occasional invader concern</t>
        </is>
      </c>
      <c r="F7" s="16" t="inlineStr">
        <is>
          <t>Interior service</t>
        </is>
      </c>
      <c r="G7" s="16" t="inlineStr">
        <is>
          <t>Fictional Tech Casey</t>
        </is>
      </c>
      <c r="H7" s="16" t="inlineStr">
        <is>
          <t>Fictional Mix Gamma</t>
        </is>
      </c>
      <c r="I7" s="17" t="n">
        <v>8</v>
      </c>
      <c r="J7" s="18">
        <f>IF($H7="","",IFERROR(VLOOKUP($H7,Assumptions!$A$5:$F$104,2,FALSE),""))</f>
        <v/>
      </c>
      <c r="K7" s="19">
        <f>IF(OR($I7="",$J7=""),"",IFERROR($I7*$J7,""))</f>
        <v/>
      </c>
      <c r="L7" s="19">
        <f>IF($H7="","",IFERROR(VLOOKUP($H7,Assumptions!$A$5:$F$104,3,FALSE),""))</f>
        <v/>
      </c>
      <c r="M7" s="20">
        <f>IF($H7="","",IFERROR(VLOOKUP($H7,Assumptions!$A$5:$F$104,4,FALSE),""))</f>
        <v/>
      </c>
      <c r="N7" s="20">
        <f>IF($H7="","",IFERROR(VLOOKUP($H7,Assumptions!$A$5:$F$104,5,FALSE),""))</f>
        <v/>
      </c>
      <c r="O7" s="20">
        <f>IF(OR($K7="",$N7=""),"",IFERROR($K7*$N7,""))</f>
        <v/>
      </c>
      <c r="P7" s="16" t="inlineStr">
        <is>
          <t>Shared review</t>
        </is>
      </c>
      <c r="Q7" s="16" t="inlineStr">
        <is>
          <t>Completed</t>
        </is>
      </c>
      <c r="R7" s="13">
        <f>IF(COUNTA($A7:$I7,$P7:$Q7)=0,"",IF($Q7="Canceled","Canceled - excluded from completed totals",IF($A7="","Check: enter a date",IF($H7="","Check: select a product",IF($I7="","Check: enter application gallons",IF(OR($J7="",$L7="",$M7="",$N7=""),"Check: complete product setup",IF(IFERROR(VLOOKUP($H7,Assumptions!$A$5:$F$104,6,FALSE),"")&lt;&gt;"Active","Check: product status is not Active",IF($P7="","Check: assign cost responsibility",IF($Q7="","Check: select a status",IF($I7&gt;Assumptions!$H$6,"Check: application quantity exceeds limit",IF($J7&gt;Assumptions!$H$7,"Check: dilution exceeds limit",IF($O7&gt;Assumptions!$H$5,"Check: cost exceeds review threshold","Ready for human review"))))))))))))</f>
        <v/>
      </c>
    </row>
    <row r="8">
      <c r="A8" s="15" t="n">
        <v>46269</v>
      </c>
      <c r="B8" s="16" t="inlineStr">
        <is>
          <t>Fictional Route Delta</t>
        </is>
      </c>
      <c r="C8" s="16" t="inlineStr">
        <is>
          <t>Fictional Birch Account</t>
        </is>
      </c>
      <c r="D8" s="16" t="inlineStr">
        <is>
          <t>Fictional Birch Site D</t>
        </is>
      </c>
      <c r="E8" s="16" t="inlineStr">
        <is>
          <t>Stinging insect concern</t>
        </is>
      </c>
      <c r="F8" s="16" t="inlineStr">
        <is>
          <t>Exterior service</t>
        </is>
      </c>
      <c r="G8" s="16" t="inlineStr">
        <is>
          <t>Fictional Tech Drew</t>
        </is>
      </c>
      <c r="H8" s="16" t="inlineStr">
        <is>
          <t>Fictional Mix Delta</t>
        </is>
      </c>
      <c r="I8" s="17" t="n">
        <v>30</v>
      </c>
      <c r="J8" s="21">
        <f>IF($H8="","",IFERROR(VLOOKUP($H8,Assumptions!$A$5:$F$104,2,FALSE),""))</f>
        <v/>
      </c>
      <c r="K8" s="22">
        <f>IF(OR($I8="",$J8=""),"",IFERROR($I8*$J8,""))</f>
        <v/>
      </c>
      <c r="L8" s="22">
        <f>IF($H8="","",IFERROR(VLOOKUP($H8,Assumptions!$A$5:$F$104,3,FALSE),""))</f>
        <v/>
      </c>
      <c r="M8" s="23">
        <f>IF($H8="","",IFERROR(VLOOKUP($H8,Assumptions!$A$5:$F$104,4,FALSE),""))</f>
        <v/>
      </c>
      <c r="N8" s="23">
        <f>IF($H8="","",IFERROR(VLOOKUP($H8,Assumptions!$A$5:$F$104,5,FALSE),""))</f>
        <v/>
      </c>
      <c r="O8" s="23">
        <f>IF(OR($K8="",$N8=""),"",IFERROR($K8*$N8,""))</f>
        <v/>
      </c>
      <c r="P8" s="16" t="inlineStr">
        <is>
          <t>Fictional Company</t>
        </is>
      </c>
      <c r="Q8" s="16" t="inlineStr">
        <is>
          <t>Completed</t>
        </is>
      </c>
      <c r="R8" s="14">
        <f>IF(COUNTA($A8:$I8,$P8:$Q8)=0,"",IF($Q8="Canceled","Canceled - excluded from completed totals",IF($A8="","Check: enter a date",IF($H8="","Check: select a product",IF($I8="","Check: enter application gallons",IF(OR($J8="",$L8="",$M8="",$N8=""),"Check: complete product setup",IF(IFERROR(VLOOKUP($H8,Assumptions!$A$5:$F$104,6,FALSE),"")&lt;&gt;"Active","Check: product status is not Active",IF($P8="","Check: assign cost responsibility",IF($Q8="","Check: select a status",IF($I8&gt;Assumptions!$H$6,"Check: application quantity exceeds limit",IF($J8&gt;Assumptions!$H$7,"Check: dilution exceeds limit",IF($O8&gt;Assumptions!$H$5,"Check: cost exceeds review threshold","Ready for human review"))))))))))))</f>
        <v/>
      </c>
    </row>
    <row r="9">
      <c r="A9" s="15" t="n">
        <v>46270</v>
      </c>
      <c r="B9" s="16" t="inlineStr">
        <is>
          <t>Fictional Route Amber</t>
        </is>
      </c>
      <c r="C9" s="16" t="inlineStr">
        <is>
          <t>Fictional Willow Account</t>
        </is>
      </c>
      <c r="D9" s="16" t="inlineStr">
        <is>
          <t>Fictional Willow Site E</t>
        </is>
      </c>
      <c r="E9" s="16" t="inlineStr">
        <is>
          <t>Cockroach activity</t>
        </is>
      </c>
      <c r="F9" s="16" t="inlineStr">
        <is>
          <t>Follow-up inspection</t>
        </is>
      </c>
      <c r="G9" s="16" t="inlineStr">
        <is>
          <t>Fictional Tech Avery</t>
        </is>
      </c>
      <c r="H9" s="16" t="inlineStr">
        <is>
          <t>Fictional Mix Epsilon</t>
        </is>
      </c>
      <c r="I9" s="17" t="n">
        <v>5</v>
      </c>
      <c r="J9" s="18">
        <f>IF($H9="","",IFERROR(VLOOKUP($H9,Assumptions!$A$5:$F$104,2,FALSE),""))</f>
        <v/>
      </c>
      <c r="K9" s="19">
        <f>IF(OR($I9="",$J9=""),"",IFERROR($I9*$J9,""))</f>
        <v/>
      </c>
      <c r="L9" s="19">
        <f>IF($H9="","",IFERROR(VLOOKUP($H9,Assumptions!$A$5:$F$104,3,FALSE),""))</f>
        <v/>
      </c>
      <c r="M9" s="20">
        <f>IF($H9="","",IFERROR(VLOOKUP($H9,Assumptions!$A$5:$F$104,4,FALSE),""))</f>
        <v/>
      </c>
      <c r="N9" s="20">
        <f>IF($H9="","",IFERROR(VLOOKUP($H9,Assumptions!$A$5:$F$104,5,FALSE),""))</f>
        <v/>
      </c>
      <c r="O9" s="20">
        <f>IF(OR($K9="",$N9=""),"",IFERROR($K9*$N9,""))</f>
        <v/>
      </c>
      <c r="P9" s="16" t="inlineStr">
        <is>
          <t>Fictional Customer</t>
        </is>
      </c>
      <c r="Q9" s="16" t="inlineStr">
        <is>
          <t>Planned</t>
        </is>
      </c>
      <c r="R9" s="13">
        <f>IF(COUNTA($A9:$I9,$P9:$Q9)=0,"",IF($Q9="Canceled","Canceled - excluded from completed totals",IF($A9="","Check: enter a date",IF($H9="","Check: select a product",IF($I9="","Check: enter application gallons",IF(OR($J9="",$L9="",$M9="",$N9=""),"Check: complete product setup",IF(IFERROR(VLOOKUP($H9,Assumptions!$A$5:$F$104,6,FALSE),"")&lt;&gt;"Active","Check: product status is not Active",IF($P9="","Check: assign cost responsibility",IF($Q9="","Check: select a status",IF($I9&gt;Assumptions!$H$6,"Check: application quantity exceeds limit",IF($J9&gt;Assumptions!$H$7,"Check: dilution exceeds limit",IF($O9&gt;Assumptions!$H$5,"Check: cost exceeds review threshold","Ready for human review"))))))))))))</f>
        <v/>
      </c>
    </row>
    <row r="10">
      <c r="A10" s="15" t="n">
        <v>46271</v>
      </c>
      <c r="B10" s="16" t="inlineStr">
        <is>
          <t>Fictional Route Blue</t>
        </is>
      </c>
      <c r="C10" s="16" t="inlineStr">
        <is>
          <t>Fictional Aspen Account</t>
        </is>
      </c>
      <c r="D10" s="16" t="inlineStr">
        <is>
          <t>Fictional Aspen Site F</t>
        </is>
      </c>
      <c r="E10" s="16" t="inlineStr">
        <is>
          <t>Stored-product pest concern</t>
        </is>
      </c>
      <c r="F10" s="16" t="inlineStr">
        <is>
          <t>Monitoring service</t>
        </is>
      </c>
      <c r="G10" s="16" t="inlineStr">
        <is>
          <t>Fictional Tech Blake</t>
        </is>
      </c>
      <c r="H10" s="16" t="inlineStr">
        <is>
          <t>Fictional Mix Zeta</t>
        </is>
      </c>
      <c r="I10" s="17" t="n">
        <v>18</v>
      </c>
      <c r="J10" s="21">
        <f>IF($H10="","",IFERROR(VLOOKUP($H10,Assumptions!$A$5:$F$104,2,FALSE),""))</f>
        <v/>
      </c>
      <c r="K10" s="22">
        <f>IF(OR($I10="",$J10=""),"",IFERROR($I10*$J10,""))</f>
        <v/>
      </c>
      <c r="L10" s="22">
        <f>IF($H10="","",IFERROR(VLOOKUP($H10,Assumptions!$A$5:$F$104,3,FALSE),""))</f>
        <v/>
      </c>
      <c r="M10" s="23">
        <f>IF($H10="","",IFERROR(VLOOKUP($H10,Assumptions!$A$5:$F$104,4,FALSE),""))</f>
        <v/>
      </c>
      <c r="N10" s="23">
        <f>IF($H10="","",IFERROR(VLOOKUP($H10,Assumptions!$A$5:$F$104,5,FALSE),""))</f>
        <v/>
      </c>
      <c r="O10" s="23">
        <f>IF(OR($K10="",$N10=""),"",IFERROR($K10*$N10,""))</f>
        <v/>
      </c>
      <c r="P10" s="16" t="inlineStr">
        <is>
          <t>Fictional Company</t>
        </is>
      </c>
      <c r="Q10" s="16" t="inlineStr">
        <is>
          <t>Completed</t>
        </is>
      </c>
      <c r="R10" s="14">
        <f>IF(COUNTA($A10:$I10,$P10:$Q10)=0,"",IF($Q10="Canceled","Canceled - excluded from completed totals",IF($A10="","Check: enter a date",IF($H10="","Check: select a product",IF($I10="","Check: enter application gallons",IF(OR($J10="",$L10="",$M10="",$N10=""),"Check: complete product setup",IF(IFERROR(VLOOKUP($H10,Assumptions!$A$5:$F$104,6,FALSE),"")&lt;&gt;"Active","Check: product status is not Active",IF($P10="","Check: assign cost responsibility",IF($Q10="","Check: select a status",IF($I10&gt;Assumptions!$H$6,"Check: application quantity exceeds limit",IF($J10&gt;Assumptions!$H$7,"Check: dilution exceeds limit",IF($O10&gt;Assumptions!$H$5,"Check: cost exceeds review threshold","Ready for human review"))))))))))))</f>
        <v/>
      </c>
    </row>
    <row r="11">
      <c r="A11" s="15" t="n">
        <v>46272</v>
      </c>
      <c r="B11" s="16" t="inlineStr">
        <is>
          <t>Fictional Route Copper</t>
        </is>
      </c>
      <c r="C11" s="16" t="inlineStr">
        <is>
          <t>Fictional Elm Account</t>
        </is>
      </c>
      <c r="D11" s="16" t="inlineStr">
        <is>
          <t>Fictional Elm Site G</t>
        </is>
      </c>
      <c r="E11" s="16" t="inlineStr">
        <is>
          <t>Spider activity</t>
        </is>
      </c>
      <c r="F11" s="16" t="inlineStr">
        <is>
          <t>Spot service</t>
        </is>
      </c>
      <c r="G11" s="16" t="inlineStr">
        <is>
          <t>Fictional Tech Casey</t>
        </is>
      </c>
      <c r="H11" s="16" t="inlineStr">
        <is>
          <t>Fictional Mix Eta</t>
        </is>
      </c>
      <c r="I11" s="17" t="n">
        <v>2</v>
      </c>
      <c r="J11" s="18">
        <f>IF($H11="","",IFERROR(VLOOKUP($H11,Assumptions!$A$5:$F$104,2,FALSE),""))</f>
        <v/>
      </c>
      <c r="K11" s="19">
        <f>IF(OR($I11="",$J11=""),"",IFERROR($I11*$J11,""))</f>
        <v/>
      </c>
      <c r="L11" s="19">
        <f>IF($H11="","",IFERROR(VLOOKUP($H11,Assumptions!$A$5:$F$104,3,FALSE),""))</f>
        <v/>
      </c>
      <c r="M11" s="20">
        <f>IF($H11="","",IFERROR(VLOOKUP($H11,Assumptions!$A$5:$F$104,4,FALSE),""))</f>
        <v/>
      </c>
      <c r="N11" s="20">
        <f>IF($H11="","",IFERROR(VLOOKUP($H11,Assumptions!$A$5:$F$104,5,FALSE),""))</f>
        <v/>
      </c>
      <c r="O11" s="20">
        <f>IF(OR($K11="",$N11=""),"",IFERROR($K11*$N11,""))</f>
        <v/>
      </c>
      <c r="P11" s="16" t="inlineStr">
        <is>
          <t>Shared review</t>
        </is>
      </c>
      <c r="Q11" s="16" t="inlineStr">
        <is>
          <t>Review</t>
        </is>
      </c>
      <c r="R11" s="13">
        <f>IF(COUNTA($A11:$I11,$P11:$Q11)=0,"",IF($Q11="Canceled","Canceled - excluded from completed totals",IF($A11="","Check: enter a date",IF($H11="","Check: select a product",IF($I11="","Check: enter application gallons",IF(OR($J11="",$L11="",$M11="",$N11=""),"Check: complete product setup",IF(IFERROR(VLOOKUP($H11,Assumptions!$A$5:$F$104,6,FALSE),"")&lt;&gt;"Active","Check: product status is not Active",IF($P11="","Check: assign cost responsibility",IF($Q11="","Check: select a status",IF($I11&gt;Assumptions!$H$6,"Check: application quantity exceeds limit",IF($J11&gt;Assumptions!$H$7,"Check: dilution exceeds limit",IF($O11&gt;Assumptions!$H$5,"Check: cost exceeds review threshold","Ready for human review"))))))))))))</f>
        <v/>
      </c>
    </row>
    <row r="12">
      <c r="A12" s="15" t="n">
        <v>46273</v>
      </c>
      <c r="B12" s="16" t="inlineStr">
        <is>
          <t>Fictional Route Delta</t>
        </is>
      </c>
      <c r="C12" s="16" t="inlineStr">
        <is>
          <t>Fictional Pine Account</t>
        </is>
      </c>
      <c r="D12" s="16" t="inlineStr">
        <is>
          <t>Fictional Pine Site H</t>
        </is>
      </c>
      <c r="E12" s="16" t="inlineStr">
        <is>
          <t>General pest concern</t>
        </is>
      </c>
      <c r="F12" s="16" t="inlineStr">
        <is>
          <t>Assessment visit</t>
        </is>
      </c>
      <c r="G12" s="16" t="inlineStr">
        <is>
          <t>Fictional Tech Drew</t>
        </is>
      </c>
      <c r="H12" s="16" t="inlineStr">
        <is>
          <t>Fictional Mix Theta</t>
        </is>
      </c>
      <c r="I12" s="17" t="n">
        <v>1</v>
      </c>
      <c r="J12" s="21">
        <f>IF($H12="","",IFERROR(VLOOKUP($H12,Assumptions!$A$5:$F$104,2,FALSE),""))</f>
        <v/>
      </c>
      <c r="K12" s="22">
        <f>IF(OR($I12="",$J12=""),"",IFERROR($I12*$J12,""))</f>
        <v/>
      </c>
      <c r="L12" s="22">
        <f>IF($H12="","",IFERROR(VLOOKUP($H12,Assumptions!$A$5:$F$104,3,FALSE),""))</f>
        <v/>
      </c>
      <c r="M12" s="23">
        <f>IF($H12="","",IFERROR(VLOOKUP($H12,Assumptions!$A$5:$F$104,4,FALSE),""))</f>
        <v/>
      </c>
      <c r="N12" s="23">
        <f>IF($H12="","",IFERROR(VLOOKUP($H12,Assumptions!$A$5:$F$104,5,FALSE),""))</f>
        <v/>
      </c>
      <c r="O12" s="23">
        <f>IF(OR($K12="",$N12=""),"",IFERROR($K12*$N12,""))</f>
        <v/>
      </c>
      <c r="P12" s="16" t="inlineStr">
        <is>
          <t>Fictional Company</t>
        </is>
      </c>
      <c r="Q12" s="16" t="inlineStr">
        <is>
          <t>Planned</t>
        </is>
      </c>
      <c r="R12" s="14">
        <f>IF(COUNTA($A12:$I12,$P12:$Q12)=0,"",IF($Q12="Canceled","Canceled - excluded from completed totals",IF($A12="","Check: enter a date",IF($H12="","Check: select a product",IF($I12="","Check: enter application gallons",IF(OR($J12="",$L12="",$M12="",$N12=""),"Check: complete product setup",IF(IFERROR(VLOOKUP($H12,Assumptions!$A$5:$F$104,6,FALSE),"")&lt;&gt;"Active","Check: product status is not Active",IF($P12="","Check: assign cost responsibility",IF($Q12="","Check: select a status",IF($I12&gt;Assumptions!$H$6,"Check: application quantity exceeds limit",IF($J12&gt;Assumptions!$H$7,"Check: dilution exceeds limit",IF($O12&gt;Assumptions!$H$5,"Check: cost exceeds review threshold","Ready for human review"))))))))))))</f>
        <v/>
      </c>
    </row>
    <row r="13">
      <c r="A13" s="15" t="n">
        <v>46274</v>
      </c>
      <c r="B13" s="16" t="inlineStr">
        <is>
          <t>Fictional Route Amber</t>
        </is>
      </c>
      <c r="C13" s="16" t="inlineStr">
        <is>
          <t>Fictional Spruce Account</t>
        </is>
      </c>
      <c r="D13" s="16" t="inlineStr">
        <is>
          <t>Fictional Spruce Site I</t>
        </is>
      </c>
      <c r="E13" s="16" t="inlineStr">
        <is>
          <t>Seasonal pest concern</t>
        </is>
      </c>
      <c r="F13" s="16" t="inlineStr">
        <is>
          <t>Scheduled service</t>
        </is>
      </c>
      <c r="G13" s="16" t="inlineStr">
        <is>
          <t>Fictional Tech Avery</t>
        </is>
      </c>
      <c r="H13" s="16" t="inlineStr">
        <is>
          <t>Fictional Mix Alpha</t>
        </is>
      </c>
      <c r="I13" s="17" t="n">
        <v>500</v>
      </c>
      <c r="J13" s="18">
        <f>IF($H13="","",IFERROR(VLOOKUP($H13,Assumptions!$A$5:$F$104,2,FALSE),""))</f>
        <v/>
      </c>
      <c r="K13" s="19">
        <f>IF(OR($I13="",$J13=""),"",IFERROR($I13*$J13,""))</f>
        <v/>
      </c>
      <c r="L13" s="19">
        <f>IF($H13="","",IFERROR(VLOOKUP($H13,Assumptions!$A$5:$F$104,3,FALSE),""))</f>
        <v/>
      </c>
      <c r="M13" s="20">
        <f>IF($H13="","",IFERROR(VLOOKUP($H13,Assumptions!$A$5:$F$104,4,FALSE),""))</f>
        <v/>
      </c>
      <c r="N13" s="20">
        <f>IF($H13="","",IFERROR(VLOOKUP($H13,Assumptions!$A$5:$F$104,5,FALSE),""))</f>
        <v/>
      </c>
      <c r="O13" s="20">
        <f>IF(OR($K13="",$N13=""),"",IFERROR($K13*$N13,""))</f>
        <v/>
      </c>
      <c r="P13" s="16" t="inlineStr">
        <is>
          <t>Fictional Customer</t>
        </is>
      </c>
      <c r="Q13" s="16" t="inlineStr">
        <is>
          <t>Completed</t>
        </is>
      </c>
      <c r="R13" s="13">
        <f>IF(COUNTA($A13:$I13,$P13:$Q13)=0,"",IF($Q13="Canceled","Canceled - excluded from completed totals",IF($A13="","Check: enter a date",IF($H13="","Check: select a product",IF($I13="","Check: enter application gallons",IF(OR($J13="",$L13="",$M13="",$N13=""),"Check: complete product setup",IF(IFERROR(VLOOKUP($H13,Assumptions!$A$5:$F$104,6,FALSE),"")&lt;&gt;"Active","Check: product status is not Active",IF($P13="","Check: assign cost responsibility",IF($Q13="","Check: select a status",IF($I13&gt;Assumptions!$H$6,"Check: application quantity exceeds limit",IF($J13&gt;Assumptions!$H$7,"Check: dilution exceeds limit",IF($O13&gt;Assumptions!$H$5,"Check: cost exceeds review threshold","Ready for human review"))))))))))))</f>
        <v/>
      </c>
    </row>
    <row r="14">
      <c r="A14" s="15" t="n">
        <v>46275</v>
      </c>
      <c r="B14" s="16" t="inlineStr">
        <is>
          <t>Fictional Route Blue</t>
        </is>
      </c>
      <c r="C14" s="16" t="inlineStr">
        <is>
          <t>Fictional Alder Account</t>
        </is>
      </c>
      <c r="D14" s="16" t="inlineStr">
        <is>
          <t>Fictional Alder Site J</t>
        </is>
      </c>
      <c r="E14" s="16" t="inlineStr">
        <is>
          <t>General pest concern</t>
        </is>
      </c>
      <c r="F14" s="16" t="inlineStr">
        <is>
          <t>Canceled visit</t>
        </is>
      </c>
      <c r="G14" s="16" t="inlineStr">
        <is>
          <t>Fictional Tech Blake</t>
        </is>
      </c>
      <c r="H14" s="16" t="inlineStr">
        <is>
          <t>Fictional Mix Beta</t>
        </is>
      </c>
      <c r="I14" s="17" t="n">
        <v>500.01</v>
      </c>
      <c r="J14" s="21">
        <f>IF($H14="","",IFERROR(VLOOKUP($H14,Assumptions!$A$5:$F$104,2,FALSE),""))</f>
        <v/>
      </c>
      <c r="K14" s="22">
        <f>IF(OR($I14="",$J14=""),"",IFERROR($I14*$J14,""))</f>
        <v/>
      </c>
      <c r="L14" s="22">
        <f>IF($H14="","",IFERROR(VLOOKUP($H14,Assumptions!$A$5:$F$104,3,FALSE),""))</f>
        <v/>
      </c>
      <c r="M14" s="23">
        <f>IF($H14="","",IFERROR(VLOOKUP($H14,Assumptions!$A$5:$F$104,4,FALSE),""))</f>
        <v/>
      </c>
      <c r="N14" s="23">
        <f>IF($H14="","",IFERROR(VLOOKUP($H14,Assumptions!$A$5:$F$104,5,FALSE),""))</f>
        <v/>
      </c>
      <c r="O14" s="23">
        <f>IF(OR($K14="",$N14=""),"",IFERROR($K14*$N14,""))</f>
        <v/>
      </c>
      <c r="P14" s="16" t="inlineStr">
        <is>
          <t>Shared review</t>
        </is>
      </c>
      <c r="Q14" s="16" t="inlineStr">
        <is>
          <t>Canceled</t>
        </is>
      </c>
      <c r="R14" s="14">
        <f>IF(COUNTA($A14:$I14,$P14:$Q14)=0,"",IF($Q14="Canceled","Canceled - excluded from completed totals",IF($A14="","Check: enter a date",IF($H14="","Check: select a product",IF($I14="","Check: enter application gallons",IF(OR($J14="",$L14="",$M14="",$N14=""),"Check: complete product setup",IF(IFERROR(VLOOKUP($H14,Assumptions!$A$5:$F$104,6,FALSE),"")&lt;&gt;"Active","Check: product status is not Active",IF($P14="","Check: assign cost responsibility",IF($Q14="","Check: select a status",IF($I14&gt;Assumptions!$H$6,"Check: application quantity exceeds limit",IF($J14&gt;Assumptions!$H$7,"Check: dilution exceeds limit",IF($O14&gt;Assumptions!$H$5,"Check: cost exceeds review threshold","Ready for human review"))))))))))))</f>
        <v/>
      </c>
    </row>
    <row r="15">
      <c r="A15" s="15" t="n"/>
      <c r="B15" s="16" t="n"/>
      <c r="C15" s="16" t="n"/>
      <c r="D15" s="16" t="n"/>
      <c r="E15" s="16" t="n"/>
      <c r="F15" s="16" t="n"/>
      <c r="G15" s="16" t="n"/>
      <c r="H15" s="16" t="n"/>
      <c r="I15" s="17" t="n"/>
      <c r="J15" s="18">
        <f>IF($H15="","",IFERROR(VLOOKUP($H15,Assumptions!$A$5:$F$104,2,FALSE),""))</f>
        <v/>
      </c>
      <c r="K15" s="19">
        <f>IF(OR($I15="",$J15=""),"",IFERROR($I15*$J15,""))</f>
        <v/>
      </c>
      <c r="L15" s="19">
        <f>IF($H15="","",IFERROR(VLOOKUP($H15,Assumptions!$A$5:$F$104,3,FALSE),""))</f>
        <v/>
      </c>
      <c r="M15" s="20">
        <f>IF($H15="","",IFERROR(VLOOKUP($H15,Assumptions!$A$5:$F$104,4,FALSE),""))</f>
        <v/>
      </c>
      <c r="N15" s="20">
        <f>IF($H15="","",IFERROR(VLOOKUP($H15,Assumptions!$A$5:$F$104,5,FALSE),""))</f>
        <v/>
      </c>
      <c r="O15" s="20">
        <f>IF(OR($K15="",$N15=""),"",IFERROR($K15*$N15,""))</f>
        <v/>
      </c>
      <c r="P15" s="16" t="n"/>
      <c r="Q15" s="16" t="n"/>
      <c r="R15" s="13">
        <f>IF(COUNTA($A15:$I15,$P15:$Q15)=0,"",IF($Q15="Canceled","Canceled - excluded from completed totals",IF($A15="","Check: enter a date",IF($H15="","Check: select a product",IF($I15="","Check: enter application gallons",IF(OR($J15="",$L15="",$M15="",$N15=""),"Check: complete product setup",IF(IFERROR(VLOOKUP($H15,Assumptions!$A$5:$F$104,6,FALSE),"")&lt;&gt;"Active","Check: product status is not Active",IF($P15="","Check: assign cost responsibility",IF($Q15="","Check: select a status",IF($I15&gt;Assumptions!$H$6,"Check: application quantity exceeds limit",IF($J15&gt;Assumptions!$H$7,"Check: dilution exceeds limit",IF($O15&gt;Assumptions!$H$5,"Check: cost exceeds review threshold","Ready for human review"))))))))))))</f>
        <v/>
      </c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7" t="n"/>
      <c r="J16" s="21">
        <f>IF($H16="","",IFERROR(VLOOKUP($H16,Assumptions!$A$5:$F$104,2,FALSE),""))</f>
        <v/>
      </c>
      <c r="K16" s="22">
        <f>IF(OR($I16="",$J16=""),"",IFERROR($I16*$J16,""))</f>
        <v/>
      </c>
      <c r="L16" s="22">
        <f>IF($H16="","",IFERROR(VLOOKUP($H16,Assumptions!$A$5:$F$104,3,FALSE),""))</f>
        <v/>
      </c>
      <c r="M16" s="23">
        <f>IF($H16="","",IFERROR(VLOOKUP($H16,Assumptions!$A$5:$F$104,4,FALSE),""))</f>
        <v/>
      </c>
      <c r="N16" s="23">
        <f>IF($H16="","",IFERROR(VLOOKUP($H16,Assumptions!$A$5:$F$104,5,FALSE),""))</f>
        <v/>
      </c>
      <c r="O16" s="23">
        <f>IF(OR($K16="",$N16=""),"",IFERROR($K16*$N16,""))</f>
        <v/>
      </c>
      <c r="P16" s="16" t="n"/>
      <c r="Q16" s="16" t="n"/>
      <c r="R16" s="14">
        <f>IF(COUNTA($A16:$I16,$P16:$Q16)=0,"",IF($Q16="Canceled","Canceled - excluded from completed totals",IF($A16="","Check: enter a date",IF($H16="","Check: select a product",IF($I16="","Check: enter application gallons",IF(OR($J16="",$L16="",$M16="",$N16=""),"Check: complete product setup",IF(IFERROR(VLOOKUP($H16,Assumptions!$A$5:$F$104,6,FALSE),"")&lt;&gt;"Active","Check: product status is not Active",IF($P16="","Check: assign cost responsibility",IF($Q16="","Check: select a status",IF($I16&gt;Assumptions!$H$6,"Check: application quantity exceeds limit",IF($J16&gt;Assumptions!$H$7,"Check: dilution exceeds limit",IF($O16&gt;Assumptions!$H$5,"Check: cost exceeds review threshold","Ready for human review"))))))))))))</f>
        <v/>
      </c>
    </row>
    <row r="17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7" t="n"/>
      <c r="J17" s="18">
        <f>IF($H17="","",IFERROR(VLOOKUP($H17,Assumptions!$A$5:$F$104,2,FALSE),""))</f>
        <v/>
      </c>
      <c r="K17" s="19">
        <f>IF(OR($I17="",$J17=""),"",IFERROR($I17*$J17,""))</f>
        <v/>
      </c>
      <c r="L17" s="19">
        <f>IF($H17="","",IFERROR(VLOOKUP($H17,Assumptions!$A$5:$F$104,3,FALSE),""))</f>
        <v/>
      </c>
      <c r="M17" s="20">
        <f>IF($H17="","",IFERROR(VLOOKUP($H17,Assumptions!$A$5:$F$104,4,FALSE),""))</f>
        <v/>
      </c>
      <c r="N17" s="20">
        <f>IF($H17="","",IFERROR(VLOOKUP($H17,Assumptions!$A$5:$F$104,5,FALSE),""))</f>
        <v/>
      </c>
      <c r="O17" s="20">
        <f>IF(OR($K17="",$N17=""),"",IFERROR($K17*$N17,""))</f>
        <v/>
      </c>
      <c r="P17" s="16" t="n"/>
      <c r="Q17" s="16" t="n"/>
      <c r="R17" s="13">
        <f>IF(COUNTA($A17:$I17,$P17:$Q17)=0,"",IF($Q17="Canceled","Canceled - excluded from completed totals",IF($A17="","Check: enter a date",IF($H17="","Check: select a product",IF($I17="","Check: enter application gallons",IF(OR($J17="",$L17="",$M17="",$N17=""),"Check: complete product setup",IF(IFERROR(VLOOKUP($H17,Assumptions!$A$5:$F$104,6,FALSE),"")&lt;&gt;"Active","Check: product status is not Active",IF($P17="","Check: assign cost responsibility",IF($Q17="","Check: select a status",IF($I17&gt;Assumptions!$H$6,"Check: application quantity exceeds limit",IF($J17&gt;Assumptions!$H$7,"Check: dilution exceeds limit",IF($O17&gt;Assumptions!$H$5,"Check: cost exceeds review threshold","Ready for human review"))))))))))))</f>
        <v/>
      </c>
    </row>
    <row r="18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7" t="n"/>
      <c r="J18" s="21">
        <f>IF($H18="","",IFERROR(VLOOKUP($H18,Assumptions!$A$5:$F$104,2,FALSE),""))</f>
        <v/>
      </c>
      <c r="K18" s="22">
        <f>IF(OR($I18="",$J18=""),"",IFERROR($I18*$J18,""))</f>
        <v/>
      </c>
      <c r="L18" s="22">
        <f>IF($H18="","",IFERROR(VLOOKUP($H18,Assumptions!$A$5:$F$104,3,FALSE),""))</f>
        <v/>
      </c>
      <c r="M18" s="23">
        <f>IF($H18="","",IFERROR(VLOOKUP($H18,Assumptions!$A$5:$F$104,4,FALSE),""))</f>
        <v/>
      </c>
      <c r="N18" s="23">
        <f>IF($H18="","",IFERROR(VLOOKUP($H18,Assumptions!$A$5:$F$104,5,FALSE),""))</f>
        <v/>
      </c>
      <c r="O18" s="23">
        <f>IF(OR($K18="",$N18=""),"",IFERROR($K18*$N18,""))</f>
        <v/>
      </c>
      <c r="P18" s="16" t="n"/>
      <c r="Q18" s="16" t="n"/>
      <c r="R18" s="14">
        <f>IF(COUNTA($A18:$I18,$P18:$Q18)=0,"",IF($Q18="Canceled","Canceled - excluded from completed totals",IF($A18="","Check: enter a date",IF($H18="","Check: select a product",IF($I18="","Check: enter application gallons",IF(OR($J18="",$L18="",$M18="",$N18=""),"Check: complete product setup",IF(IFERROR(VLOOKUP($H18,Assumptions!$A$5:$F$104,6,FALSE),"")&lt;&gt;"Active","Check: product status is not Active",IF($P18="","Check: assign cost responsibility",IF($Q18="","Check: select a status",IF($I18&gt;Assumptions!$H$6,"Check: application quantity exceeds limit",IF($J18&gt;Assumptions!$H$7,"Check: dilution exceeds limit",IF($O18&gt;Assumptions!$H$5,"Check: cost exceeds review threshold","Ready for human review"))))))))))))</f>
        <v/>
      </c>
    </row>
    <row r="19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7" t="n"/>
      <c r="J19" s="18">
        <f>IF($H19="","",IFERROR(VLOOKUP($H19,Assumptions!$A$5:$F$104,2,FALSE),""))</f>
        <v/>
      </c>
      <c r="K19" s="19">
        <f>IF(OR($I19="",$J19=""),"",IFERROR($I19*$J19,""))</f>
        <v/>
      </c>
      <c r="L19" s="19">
        <f>IF($H19="","",IFERROR(VLOOKUP($H19,Assumptions!$A$5:$F$104,3,FALSE),""))</f>
        <v/>
      </c>
      <c r="M19" s="20">
        <f>IF($H19="","",IFERROR(VLOOKUP($H19,Assumptions!$A$5:$F$104,4,FALSE),""))</f>
        <v/>
      </c>
      <c r="N19" s="20">
        <f>IF($H19="","",IFERROR(VLOOKUP($H19,Assumptions!$A$5:$F$104,5,FALSE),""))</f>
        <v/>
      </c>
      <c r="O19" s="20">
        <f>IF(OR($K19="",$N19=""),"",IFERROR($K19*$N19,""))</f>
        <v/>
      </c>
      <c r="P19" s="16" t="n"/>
      <c r="Q19" s="16" t="n"/>
      <c r="R19" s="13">
        <f>IF(COUNTA($A19:$I19,$P19:$Q19)=0,"",IF($Q19="Canceled","Canceled - excluded from completed totals",IF($A19="","Check: enter a date",IF($H19="","Check: select a product",IF($I19="","Check: enter application gallons",IF(OR($J19="",$L19="",$M19="",$N19=""),"Check: complete product setup",IF(IFERROR(VLOOKUP($H19,Assumptions!$A$5:$F$104,6,FALSE),"")&lt;&gt;"Active","Check: product status is not Active",IF($P19="","Check: assign cost responsibility",IF($Q19="","Check: select a status",IF($I19&gt;Assumptions!$H$6,"Check: application quantity exceeds limit",IF($J19&gt;Assumptions!$H$7,"Check: dilution exceeds limit",IF($O19&gt;Assumptions!$H$5,"Check: cost exceeds review threshold","Ready for human review"))))))))))))</f>
        <v/>
      </c>
    </row>
    <row r="20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7" t="n"/>
      <c r="J20" s="21">
        <f>IF($H20="","",IFERROR(VLOOKUP($H20,Assumptions!$A$5:$F$104,2,FALSE),""))</f>
        <v/>
      </c>
      <c r="K20" s="22">
        <f>IF(OR($I20="",$J20=""),"",IFERROR($I20*$J20,""))</f>
        <v/>
      </c>
      <c r="L20" s="22">
        <f>IF($H20="","",IFERROR(VLOOKUP($H20,Assumptions!$A$5:$F$104,3,FALSE),""))</f>
        <v/>
      </c>
      <c r="M20" s="23">
        <f>IF($H20="","",IFERROR(VLOOKUP($H20,Assumptions!$A$5:$F$104,4,FALSE),""))</f>
        <v/>
      </c>
      <c r="N20" s="23">
        <f>IF($H20="","",IFERROR(VLOOKUP($H20,Assumptions!$A$5:$F$104,5,FALSE),""))</f>
        <v/>
      </c>
      <c r="O20" s="23">
        <f>IF(OR($K20="",$N20=""),"",IFERROR($K20*$N20,""))</f>
        <v/>
      </c>
      <c r="P20" s="16" t="n"/>
      <c r="Q20" s="16" t="n"/>
      <c r="R20" s="14">
        <f>IF(COUNTA($A20:$I20,$P20:$Q20)=0,"",IF($Q20="Canceled","Canceled - excluded from completed totals",IF($A20="","Check: enter a date",IF($H20="","Check: select a product",IF($I20="","Check: enter application gallons",IF(OR($J20="",$L20="",$M20="",$N20=""),"Check: complete product setup",IF(IFERROR(VLOOKUP($H20,Assumptions!$A$5:$F$104,6,FALSE),"")&lt;&gt;"Active","Check: product status is not Active",IF($P20="","Check: assign cost responsibility",IF($Q20="","Check: select a status",IF($I20&gt;Assumptions!$H$6,"Check: application quantity exceeds limit",IF($J20&gt;Assumptions!$H$7,"Check: dilution exceeds limit",IF($O20&gt;Assumptions!$H$5,"Check: cost exceeds review threshold","Ready for human review"))))))))))))</f>
        <v/>
      </c>
    </row>
    <row r="2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7" t="n"/>
      <c r="J21" s="18">
        <f>IF($H21="","",IFERROR(VLOOKUP($H21,Assumptions!$A$5:$F$104,2,FALSE),""))</f>
        <v/>
      </c>
      <c r="K21" s="19">
        <f>IF(OR($I21="",$J21=""),"",IFERROR($I21*$J21,""))</f>
        <v/>
      </c>
      <c r="L21" s="19">
        <f>IF($H21="","",IFERROR(VLOOKUP($H21,Assumptions!$A$5:$F$104,3,FALSE),""))</f>
        <v/>
      </c>
      <c r="M21" s="20">
        <f>IF($H21="","",IFERROR(VLOOKUP($H21,Assumptions!$A$5:$F$104,4,FALSE),""))</f>
        <v/>
      </c>
      <c r="N21" s="20">
        <f>IF($H21="","",IFERROR(VLOOKUP($H21,Assumptions!$A$5:$F$104,5,FALSE),""))</f>
        <v/>
      </c>
      <c r="O21" s="20">
        <f>IF(OR($K21="",$N21=""),"",IFERROR($K21*$N21,""))</f>
        <v/>
      </c>
      <c r="P21" s="16" t="n"/>
      <c r="Q21" s="16" t="n"/>
      <c r="R21" s="13">
        <f>IF(COUNTA($A21:$I21,$P21:$Q21)=0,"",IF($Q21="Canceled","Canceled - excluded from completed totals",IF($A21="","Check: enter a date",IF($H21="","Check: select a product",IF($I21="","Check: enter application gallons",IF(OR($J21="",$L21="",$M21="",$N21=""),"Check: complete product setup",IF(IFERROR(VLOOKUP($H21,Assumptions!$A$5:$F$104,6,FALSE),"")&lt;&gt;"Active","Check: product status is not Active",IF($P21="","Check: assign cost responsibility",IF($Q21="","Check: select a status",IF($I21&gt;Assumptions!$H$6,"Check: application quantity exceeds limit",IF($J21&gt;Assumptions!$H$7,"Check: dilution exceeds limit",IF($O21&gt;Assumptions!$H$5,"Check: cost exceeds review threshold","Ready for human review"))))))))))))</f>
        <v/>
      </c>
    </row>
    <row r="22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7" t="n"/>
      <c r="J22" s="21">
        <f>IF($H22="","",IFERROR(VLOOKUP($H22,Assumptions!$A$5:$F$104,2,FALSE),""))</f>
        <v/>
      </c>
      <c r="K22" s="22">
        <f>IF(OR($I22="",$J22=""),"",IFERROR($I22*$J22,""))</f>
        <v/>
      </c>
      <c r="L22" s="22">
        <f>IF($H22="","",IFERROR(VLOOKUP($H22,Assumptions!$A$5:$F$104,3,FALSE),""))</f>
        <v/>
      </c>
      <c r="M22" s="23">
        <f>IF($H22="","",IFERROR(VLOOKUP($H22,Assumptions!$A$5:$F$104,4,FALSE),""))</f>
        <v/>
      </c>
      <c r="N22" s="23">
        <f>IF($H22="","",IFERROR(VLOOKUP($H22,Assumptions!$A$5:$F$104,5,FALSE),""))</f>
        <v/>
      </c>
      <c r="O22" s="23">
        <f>IF(OR($K22="",$N22=""),"",IFERROR($K22*$N22,""))</f>
        <v/>
      </c>
      <c r="P22" s="16" t="n"/>
      <c r="Q22" s="16" t="n"/>
      <c r="R22" s="14">
        <f>IF(COUNTA($A22:$I22,$P22:$Q22)=0,"",IF($Q22="Canceled","Canceled - excluded from completed totals",IF($A22="","Check: enter a date",IF($H22="","Check: select a product",IF($I22="","Check: enter application gallons",IF(OR($J22="",$L22="",$M22="",$N22=""),"Check: complete product setup",IF(IFERROR(VLOOKUP($H22,Assumptions!$A$5:$F$104,6,FALSE),"")&lt;&gt;"Active","Check: product status is not Active",IF($P22="","Check: assign cost responsibility",IF($Q22="","Check: select a status",IF($I22&gt;Assumptions!$H$6,"Check: application quantity exceeds limit",IF($J22&gt;Assumptions!$H$7,"Check: dilution exceeds limit",IF($O22&gt;Assumptions!$H$5,"Check: cost exceeds review threshold","Ready for human review"))))))))))))</f>
        <v/>
      </c>
    </row>
    <row r="23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7" t="n"/>
      <c r="J23" s="18">
        <f>IF($H23="","",IFERROR(VLOOKUP($H23,Assumptions!$A$5:$F$104,2,FALSE),""))</f>
        <v/>
      </c>
      <c r="K23" s="19">
        <f>IF(OR($I23="",$J23=""),"",IFERROR($I23*$J23,""))</f>
        <v/>
      </c>
      <c r="L23" s="19">
        <f>IF($H23="","",IFERROR(VLOOKUP($H23,Assumptions!$A$5:$F$104,3,FALSE),""))</f>
        <v/>
      </c>
      <c r="M23" s="20">
        <f>IF($H23="","",IFERROR(VLOOKUP($H23,Assumptions!$A$5:$F$104,4,FALSE),""))</f>
        <v/>
      </c>
      <c r="N23" s="20">
        <f>IF($H23="","",IFERROR(VLOOKUP($H23,Assumptions!$A$5:$F$104,5,FALSE),""))</f>
        <v/>
      </c>
      <c r="O23" s="20">
        <f>IF(OR($K23="",$N23=""),"",IFERROR($K23*$N23,""))</f>
        <v/>
      </c>
      <c r="P23" s="16" t="n"/>
      <c r="Q23" s="16" t="n"/>
      <c r="R23" s="13">
        <f>IF(COUNTA($A23:$I23,$P23:$Q23)=0,"",IF($Q23="Canceled","Canceled - excluded from completed totals",IF($A23="","Check: enter a date",IF($H23="","Check: select a product",IF($I23="","Check: enter application gallons",IF(OR($J23="",$L23="",$M23="",$N23=""),"Check: complete product setup",IF(IFERROR(VLOOKUP($H23,Assumptions!$A$5:$F$104,6,FALSE),"")&lt;&gt;"Active","Check: product status is not Active",IF($P23="","Check: assign cost responsibility",IF($Q23="","Check: select a status",IF($I23&gt;Assumptions!$H$6,"Check: application quantity exceeds limit",IF($J23&gt;Assumptions!$H$7,"Check: dilution exceeds limit",IF($O23&gt;Assumptions!$H$5,"Check: cost exceeds review threshold","Ready for human review"))))))))))))</f>
        <v/>
      </c>
    </row>
    <row r="24">
      <c r="A24" s="15" t="n"/>
      <c r="B24" s="16" t="n"/>
      <c r="C24" s="16" t="n"/>
      <c r="D24" s="16" t="n"/>
      <c r="E24" s="16" t="n"/>
      <c r="F24" s="16" t="n"/>
      <c r="G24" s="16" t="n"/>
      <c r="H24" s="16" t="n"/>
      <c r="I24" s="17" t="n"/>
      <c r="J24" s="21">
        <f>IF($H24="","",IFERROR(VLOOKUP($H24,Assumptions!$A$5:$F$104,2,FALSE),""))</f>
        <v/>
      </c>
      <c r="K24" s="22">
        <f>IF(OR($I24="",$J24=""),"",IFERROR($I24*$J24,""))</f>
        <v/>
      </c>
      <c r="L24" s="22">
        <f>IF($H24="","",IFERROR(VLOOKUP($H24,Assumptions!$A$5:$F$104,3,FALSE),""))</f>
        <v/>
      </c>
      <c r="M24" s="23">
        <f>IF($H24="","",IFERROR(VLOOKUP($H24,Assumptions!$A$5:$F$104,4,FALSE),""))</f>
        <v/>
      </c>
      <c r="N24" s="23">
        <f>IF($H24="","",IFERROR(VLOOKUP($H24,Assumptions!$A$5:$F$104,5,FALSE),""))</f>
        <v/>
      </c>
      <c r="O24" s="23">
        <f>IF(OR($K24="",$N24=""),"",IFERROR($K24*$N24,""))</f>
        <v/>
      </c>
      <c r="P24" s="16" t="n"/>
      <c r="Q24" s="16" t="n"/>
      <c r="R24" s="14">
        <f>IF(COUNTA($A24:$I24,$P24:$Q24)=0,"",IF($Q24="Canceled","Canceled - excluded from completed totals",IF($A24="","Check: enter a date",IF($H24="","Check: select a product",IF($I24="","Check: enter application gallons",IF(OR($J24="",$L24="",$M24="",$N24=""),"Check: complete product setup",IF(IFERROR(VLOOKUP($H24,Assumptions!$A$5:$F$104,6,FALSE),"")&lt;&gt;"Active","Check: product status is not Active",IF($P24="","Check: assign cost responsibility",IF($Q24="","Check: select a status",IF($I24&gt;Assumptions!$H$6,"Check: application quantity exceeds limit",IF($J24&gt;Assumptions!$H$7,"Check: dilution exceeds limit",IF($O24&gt;Assumptions!$H$5,"Check: cost exceeds review threshold","Ready for human review"))))))))))))</f>
        <v/>
      </c>
    </row>
    <row r="25">
      <c r="A25" s="15" t="n"/>
      <c r="B25" s="16" t="n"/>
      <c r="C25" s="16" t="n"/>
      <c r="D25" s="16" t="n"/>
      <c r="E25" s="16" t="n"/>
      <c r="F25" s="16" t="n"/>
      <c r="G25" s="16" t="n"/>
      <c r="H25" s="16" t="n"/>
      <c r="I25" s="17" t="n"/>
      <c r="J25" s="18">
        <f>IF($H25="","",IFERROR(VLOOKUP($H25,Assumptions!$A$5:$F$104,2,FALSE),""))</f>
        <v/>
      </c>
      <c r="K25" s="19">
        <f>IF(OR($I25="",$J25=""),"",IFERROR($I25*$J25,""))</f>
        <v/>
      </c>
      <c r="L25" s="19">
        <f>IF($H25="","",IFERROR(VLOOKUP($H25,Assumptions!$A$5:$F$104,3,FALSE),""))</f>
        <v/>
      </c>
      <c r="M25" s="20">
        <f>IF($H25="","",IFERROR(VLOOKUP($H25,Assumptions!$A$5:$F$104,4,FALSE),""))</f>
        <v/>
      </c>
      <c r="N25" s="20">
        <f>IF($H25="","",IFERROR(VLOOKUP($H25,Assumptions!$A$5:$F$104,5,FALSE),""))</f>
        <v/>
      </c>
      <c r="O25" s="20">
        <f>IF(OR($K25="",$N25=""),"",IFERROR($K25*$N25,""))</f>
        <v/>
      </c>
      <c r="P25" s="16" t="n"/>
      <c r="Q25" s="16" t="n"/>
      <c r="R25" s="13">
        <f>IF(COUNTA($A25:$I25,$P25:$Q25)=0,"",IF($Q25="Canceled","Canceled - excluded from completed totals",IF($A25="","Check: enter a date",IF($H25="","Check: select a product",IF($I25="","Check: enter application gallons",IF(OR($J25="",$L25="",$M25="",$N25=""),"Check: complete product setup",IF(IFERROR(VLOOKUP($H25,Assumptions!$A$5:$F$104,6,FALSE),"")&lt;&gt;"Active","Check: product status is not Active",IF($P25="","Check: assign cost responsibility",IF($Q25="","Check: select a status",IF($I25&gt;Assumptions!$H$6,"Check: application quantity exceeds limit",IF($J25&gt;Assumptions!$H$7,"Check: dilution exceeds limit",IF($O25&gt;Assumptions!$H$5,"Check: cost exceeds review threshold","Ready for human review"))))))))))))</f>
        <v/>
      </c>
    </row>
    <row r="26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7" t="n"/>
      <c r="J26" s="21">
        <f>IF($H26="","",IFERROR(VLOOKUP($H26,Assumptions!$A$5:$F$104,2,FALSE),""))</f>
        <v/>
      </c>
      <c r="K26" s="22">
        <f>IF(OR($I26="",$J26=""),"",IFERROR($I26*$J26,""))</f>
        <v/>
      </c>
      <c r="L26" s="22">
        <f>IF($H26="","",IFERROR(VLOOKUP($H26,Assumptions!$A$5:$F$104,3,FALSE),""))</f>
        <v/>
      </c>
      <c r="M26" s="23">
        <f>IF($H26="","",IFERROR(VLOOKUP($H26,Assumptions!$A$5:$F$104,4,FALSE),""))</f>
        <v/>
      </c>
      <c r="N26" s="23">
        <f>IF($H26="","",IFERROR(VLOOKUP($H26,Assumptions!$A$5:$F$104,5,FALSE),""))</f>
        <v/>
      </c>
      <c r="O26" s="23">
        <f>IF(OR($K26="",$N26=""),"",IFERROR($K26*$N26,""))</f>
        <v/>
      </c>
      <c r="P26" s="16" t="n"/>
      <c r="Q26" s="16" t="n"/>
      <c r="R26" s="14">
        <f>IF(COUNTA($A26:$I26,$P26:$Q26)=0,"",IF($Q26="Canceled","Canceled - excluded from completed totals",IF($A26="","Check: enter a date",IF($H26="","Check: select a product",IF($I26="","Check: enter application gallons",IF(OR($J26="",$L26="",$M26="",$N26=""),"Check: complete product setup",IF(IFERROR(VLOOKUP($H26,Assumptions!$A$5:$F$104,6,FALSE),"")&lt;&gt;"Active","Check: product status is not Active",IF($P26="","Check: assign cost responsibility",IF($Q26="","Check: select a status",IF($I26&gt;Assumptions!$H$6,"Check: application quantity exceeds limit",IF($J26&gt;Assumptions!$H$7,"Check: dilution exceeds limit",IF($O26&gt;Assumptions!$H$5,"Check: cost exceeds review threshold","Ready for human review"))))))))))))</f>
        <v/>
      </c>
    </row>
    <row r="27">
      <c r="A27" s="15" t="n"/>
      <c r="B27" s="16" t="n"/>
      <c r="C27" s="16" t="n"/>
      <c r="D27" s="16" t="n"/>
      <c r="E27" s="16" t="n"/>
      <c r="F27" s="16" t="n"/>
      <c r="G27" s="16" t="n"/>
      <c r="H27" s="16" t="n"/>
      <c r="I27" s="17" t="n"/>
      <c r="J27" s="18">
        <f>IF($H27="","",IFERROR(VLOOKUP($H27,Assumptions!$A$5:$F$104,2,FALSE),""))</f>
        <v/>
      </c>
      <c r="K27" s="19">
        <f>IF(OR($I27="",$J27=""),"",IFERROR($I27*$J27,""))</f>
        <v/>
      </c>
      <c r="L27" s="19">
        <f>IF($H27="","",IFERROR(VLOOKUP($H27,Assumptions!$A$5:$F$104,3,FALSE),""))</f>
        <v/>
      </c>
      <c r="M27" s="20">
        <f>IF($H27="","",IFERROR(VLOOKUP($H27,Assumptions!$A$5:$F$104,4,FALSE),""))</f>
        <v/>
      </c>
      <c r="N27" s="20">
        <f>IF($H27="","",IFERROR(VLOOKUP($H27,Assumptions!$A$5:$F$104,5,FALSE),""))</f>
        <v/>
      </c>
      <c r="O27" s="20">
        <f>IF(OR($K27="",$N27=""),"",IFERROR($K27*$N27,""))</f>
        <v/>
      </c>
      <c r="P27" s="16" t="n"/>
      <c r="Q27" s="16" t="n"/>
      <c r="R27" s="13">
        <f>IF(COUNTA($A27:$I27,$P27:$Q27)=0,"",IF($Q27="Canceled","Canceled - excluded from completed totals",IF($A27="","Check: enter a date",IF($H27="","Check: select a product",IF($I27="","Check: enter application gallons",IF(OR($J27="",$L27="",$M27="",$N27=""),"Check: complete product setup",IF(IFERROR(VLOOKUP($H27,Assumptions!$A$5:$F$104,6,FALSE),"")&lt;&gt;"Active","Check: product status is not Active",IF($P27="","Check: assign cost responsibility",IF($Q27="","Check: select a status",IF($I27&gt;Assumptions!$H$6,"Check: application quantity exceeds limit",IF($J27&gt;Assumptions!$H$7,"Check: dilution exceeds limit",IF($O27&gt;Assumptions!$H$5,"Check: cost exceeds review threshold","Ready for human review"))))))))))))</f>
        <v/>
      </c>
    </row>
    <row r="28">
      <c r="A28" s="15" t="n"/>
      <c r="B28" s="16" t="n"/>
      <c r="C28" s="16" t="n"/>
      <c r="D28" s="16" t="n"/>
      <c r="E28" s="16" t="n"/>
      <c r="F28" s="16" t="n"/>
      <c r="G28" s="16" t="n"/>
      <c r="H28" s="16" t="n"/>
      <c r="I28" s="17" t="n"/>
      <c r="J28" s="21">
        <f>IF($H28="","",IFERROR(VLOOKUP($H28,Assumptions!$A$5:$F$104,2,FALSE),""))</f>
        <v/>
      </c>
      <c r="K28" s="22">
        <f>IF(OR($I28="",$J28=""),"",IFERROR($I28*$J28,""))</f>
        <v/>
      </c>
      <c r="L28" s="22">
        <f>IF($H28="","",IFERROR(VLOOKUP($H28,Assumptions!$A$5:$F$104,3,FALSE),""))</f>
        <v/>
      </c>
      <c r="M28" s="23">
        <f>IF($H28="","",IFERROR(VLOOKUP($H28,Assumptions!$A$5:$F$104,4,FALSE),""))</f>
        <v/>
      </c>
      <c r="N28" s="23">
        <f>IF($H28="","",IFERROR(VLOOKUP($H28,Assumptions!$A$5:$F$104,5,FALSE),""))</f>
        <v/>
      </c>
      <c r="O28" s="23">
        <f>IF(OR($K28="",$N28=""),"",IFERROR($K28*$N28,""))</f>
        <v/>
      </c>
      <c r="P28" s="16" t="n"/>
      <c r="Q28" s="16" t="n"/>
      <c r="R28" s="14">
        <f>IF(COUNTA($A28:$I28,$P28:$Q28)=0,"",IF($Q28="Canceled","Canceled - excluded from completed totals",IF($A28="","Check: enter a date",IF($H28="","Check: select a product",IF($I28="","Check: enter application gallons",IF(OR($J28="",$L28="",$M28="",$N28=""),"Check: complete product setup",IF(IFERROR(VLOOKUP($H28,Assumptions!$A$5:$F$104,6,FALSE),"")&lt;&gt;"Active","Check: product status is not Active",IF($P28="","Check: assign cost responsibility",IF($Q28="","Check: select a status",IF($I28&gt;Assumptions!$H$6,"Check: application quantity exceeds limit",IF($J28&gt;Assumptions!$H$7,"Check: dilution exceeds limit",IF($O28&gt;Assumptions!$H$5,"Check: cost exceeds review threshold","Ready for human review"))))))))))))</f>
        <v/>
      </c>
    </row>
    <row r="29">
      <c r="A29" s="15" t="n"/>
      <c r="B29" s="16" t="n"/>
      <c r="C29" s="16" t="n"/>
      <c r="D29" s="16" t="n"/>
      <c r="E29" s="16" t="n"/>
      <c r="F29" s="16" t="n"/>
      <c r="G29" s="16" t="n"/>
      <c r="H29" s="16" t="n"/>
      <c r="I29" s="17" t="n"/>
      <c r="J29" s="18">
        <f>IF($H29="","",IFERROR(VLOOKUP($H29,Assumptions!$A$5:$F$104,2,FALSE),""))</f>
        <v/>
      </c>
      <c r="K29" s="19">
        <f>IF(OR($I29="",$J29=""),"",IFERROR($I29*$J29,""))</f>
        <v/>
      </c>
      <c r="L29" s="19">
        <f>IF($H29="","",IFERROR(VLOOKUP($H29,Assumptions!$A$5:$F$104,3,FALSE),""))</f>
        <v/>
      </c>
      <c r="M29" s="20">
        <f>IF($H29="","",IFERROR(VLOOKUP($H29,Assumptions!$A$5:$F$104,4,FALSE),""))</f>
        <v/>
      </c>
      <c r="N29" s="20">
        <f>IF($H29="","",IFERROR(VLOOKUP($H29,Assumptions!$A$5:$F$104,5,FALSE),""))</f>
        <v/>
      </c>
      <c r="O29" s="20">
        <f>IF(OR($K29="",$N29=""),"",IFERROR($K29*$N29,""))</f>
        <v/>
      </c>
      <c r="P29" s="16" t="n"/>
      <c r="Q29" s="16" t="n"/>
      <c r="R29" s="13">
        <f>IF(COUNTA($A29:$I29,$P29:$Q29)=0,"",IF($Q29="Canceled","Canceled - excluded from completed totals",IF($A29="","Check: enter a date",IF($H29="","Check: select a product",IF($I29="","Check: enter application gallons",IF(OR($J29="",$L29="",$M29="",$N29=""),"Check: complete product setup",IF(IFERROR(VLOOKUP($H29,Assumptions!$A$5:$F$104,6,FALSE),"")&lt;&gt;"Active","Check: product status is not Active",IF($P29="","Check: assign cost responsibility",IF($Q29="","Check: select a status",IF($I29&gt;Assumptions!$H$6,"Check: application quantity exceeds limit",IF($J29&gt;Assumptions!$H$7,"Check: dilution exceeds limit",IF($O29&gt;Assumptions!$H$5,"Check: cost exceeds review threshold","Ready for human review"))))))))))))</f>
        <v/>
      </c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7" t="n"/>
      <c r="J30" s="21">
        <f>IF($H30="","",IFERROR(VLOOKUP($H30,Assumptions!$A$5:$F$104,2,FALSE),""))</f>
        <v/>
      </c>
      <c r="K30" s="22">
        <f>IF(OR($I30="",$J30=""),"",IFERROR($I30*$J30,""))</f>
        <v/>
      </c>
      <c r="L30" s="22">
        <f>IF($H30="","",IFERROR(VLOOKUP($H30,Assumptions!$A$5:$F$104,3,FALSE),""))</f>
        <v/>
      </c>
      <c r="M30" s="23">
        <f>IF($H30="","",IFERROR(VLOOKUP($H30,Assumptions!$A$5:$F$104,4,FALSE),""))</f>
        <v/>
      </c>
      <c r="N30" s="23">
        <f>IF($H30="","",IFERROR(VLOOKUP($H30,Assumptions!$A$5:$F$104,5,FALSE),""))</f>
        <v/>
      </c>
      <c r="O30" s="23">
        <f>IF(OR($K30="",$N30=""),"",IFERROR($K30*$N30,""))</f>
        <v/>
      </c>
      <c r="P30" s="16" t="n"/>
      <c r="Q30" s="16" t="n"/>
      <c r="R30" s="14">
        <f>IF(COUNTA($A30:$I30,$P30:$Q30)=0,"",IF($Q30="Canceled","Canceled - excluded from completed totals",IF($A30="","Check: enter a date",IF($H30="","Check: select a product",IF($I30="","Check: enter application gallons",IF(OR($J30="",$L30="",$M30="",$N30=""),"Check: complete product setup",IF(IFERROR(VLOOKUP($H30,Assumptions!$A$5:$F$104,6,FALSE),"")&lt;&gt;"Active","Check: product status is not Active",IF($P30="","Check: assign cost responsibility",IF($Q30="","Check: select a status",IF($I30&gt;Assumptions!$H$6,"Check: application quantity exceeds limit",IF($J30&gt;Assumptions!$H$7,"Check: dilution exceeds limit",IF($O30&gt;Assumptions!$H$5,"Check: cost exceeds review threshold","Ready for human review"))))))))))))</f>
        <v/>
      </c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7" t="n"/>
      <c r="J31" s="18">
        <f>IF($H31="","",IFERROR(VLOOKUP($H31,Assumptions!$A$5:$F$104,2,FALSE),""))</f>
        <v/>
      </c>
      <c r="K31" s="19">
        <f>IF(OR($I31="",$J31=""),"",IFERROR($I31*$J31,""))</f>
        <v/>
      </c>
      <c r="L31" s="19">
        <f>IF($H31="","",IFERROR(VLOOKUP($H31,Assumptions!$A$5:$F$104,3,FALSE),""))</f>
        <v/>
      </c>
      <c r="M31" s="20">
        <f>IF($H31="","",IFERROR(VLOOKUP($H31,Assumptions!$A$5:$F$104,4,FALSE),""))</f>
        <v/>
      </c>
      <c r="N31" s="20">
        <f>IF($H31="","",IFERROR(VLOOKUP($H31,Assumptions!$A$5:$F$104,5,FALSE),""))</f>
        <v/>
      </c>
      <c r="O31" s="20">
        <f>IF(OR($K31="",$N31=""),"",IFERROR($K31*$N31,""))</f>
        <v/>
      </c>
      <c r="P31" s="16" t="n"/>
      <c r="Q31" s="16" t="n"/>
      <c r="R31" s="13">
        <f>IF(COUNTA($A31:$I31,$P31:$Q31)=0,"",IF($Q31="Canceled","Canceled - excluded from completed totals",IF($A31="","Check: enter a date",IF($H31="","Check: select a product",IF($I31="","Check: enter application gallons",IF(OR($J31="",$L31="",$M31="",$N31=""),"Check: complete product setup",IF(IFERROR(VLOOKUP($H31,Assumptions!$A$5:$F$104,6,FALSE),"")&lt;&gt;"Active","Check: product status is not Active",IF($P31="","Check: assign cost responsibility",IF($Q31="","Check: select a status",IF($I31&gt;Assumptions!$H$6,"Check: application quantity exceeds limit",IF($J31&gt;Assumptions!$H$7,"Check: dilution exceeds limit",IF($O31&gt;Assumptions!$H$5,"Check: cost exceeds review threshold","Ready for human review"))))))))))))</f>
        <v/>
      </c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7" t="n"/>
      <c r="J32" s="21">
        <f>IF($H32="","",IFERROR(VLOOKUP($H32,Assumptions!$A$5:$F$104,2,FALSE),""))</f>
        <v/>
      </c>
      <c r="K32" s="22">
        <f>IF(OR($I32="",$J32=""),"",IFERROR($I32*$J32,""))</f>
        <v/>
      </c>
      <c r="L32" s="22">
        <f>IF($H32="","",IFERROR(VLOOKUP($H32,Assumptions!$A$5:$F$104,3,FALSE),""))</f>
        <v/>
      </c>
      <c r="M32" s="23">
        <f>IF($H32="","",IFERROR(VLOOKUP($H32,Assumptions!$A$5:$F$104,4,FALSE),""))</f>
        <v/>
      </c>
      <c r="N32" s="23">
        <f>IF($H32="","",IFERROR(VLOOKUP($H32,Assumptions!$A$5:$F$104,5,FALSE),""))</f>
        <v/>
      </c>
      <c r="O32" s="23">
        <f>IF(OR($K32="",$N32=""),"",IFERROR($K32*$N32,""))</f>
        <v/>
      </c>
      <c r="P32" s="16" t="n"/>
      <c r="Q32" s="16" t="n"/>
      <c r="R32" s="14">
        <f>IF(COUNTA($A32:$I32,$P32:$Q32)=0,"",IF($Q32="Canceled","Canceled - excluded from completed totals",IF($A32="","Check: enter a date",IF($H32="","Check: select a product",IF($I32="","Check: enter application gallons",IF(OR($J32="",$L32="",$M32="",$N32=""),"Check: complete product setup",IF(IFERROR(VLOOKUP($H32,Assumptions!$A$5:$F$104,6,FALSE),"")&lt;&gt;"Active","Check: product status is not Active",IF($P32="","Check: assign cost responsibility",IF($Q32="","Check: select a status",IF($I32&gt;Assumptions!$H$6,"Check: application quantity exceeds limit",IF($J32&gt;Assumptions!$H$7,"Check: dilution exceeds limit",IF($O32&gt;Assumptions!$H$5,"Check: cost exceeds review threshold","Ready for human review"))))))))))))</f>
        <v/>
      </c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7" t="n"/>
      <c r="J33" s="18">
        <f>IF($H33="","",IFERROR(VLOOKUP($H33,Assumptions!$A$5:$F$104,2,FALSE),""))</f>
        <v/>
      </c>
      <c r="K33" s="19">
        <f>IF(OR($I33="",$J33=""),"",IFERROR($I33*$J33,""))</f>
        <v/>
      </c>
      <c r="L33" s="19">
        <f>IF($H33="","",IFERROR(VLOOKUP($H33,Assumptions!$A$5:$F$104,3,FALSE),""))</f>
        <v/>
      </c>
      <c r="M33" s="20">
        <f>IF($H33="","",IFERROR(VLOOKUP($H33,Assumptions!$A$5:$F$104,4,FALSE),""))</f>
        <v/>
      </c>
      <c r="N33" s="20">
        <f>IF($H33="","",IFERROR(VLOOKUP($H33,Assumptions!$A$5:$F$104,5,FALSE),""))</f>
        <v/>
      </c>
      <c r="O33" s="20">
        <f>IF(OR($K33="",$N33=""),"",IFERROR($K33*$N33,""))</f>
        <v/>
      </c>
      <c r="P33" s="16" t="n"/>
      <c r="Q33" s="16" t="n"/>
      <c r="R33" s="13">
        <f>IF(COUNTA($A33:$I33,$P33:$Q33)=0,"",IF($Q33="Canceled","Canceled - excluded from completed totals",IF($A33="","Check: enter a date",IF($H33="","Check: select a product",IF($I33="","Check: enter application gallons",IF(OR($J33="",$L33="",$M33="",$N33=""),"Check: complete product setup",IF(IFERROR(VLOOKUP($H33,Assumptions!$A$5:$F$104,6,FALSE),"")&lt;&gt;"Active","Check: product status is not Active",IF($P33="","Check: assign cost responsibility",IF($Q33="","Check: select a status",IF($I33&gt;Assumptions!$H$6,"Check: application quantity exceeds limit",IF($J33&gt;Assumptions!$H$7,"Check: dilution exceeds limit",IF($O33&gt;Assumptions!$H$5,"Check: cost exceeds review threshold","Ready for human review"))))))))))))</f>
        <v/>
      </c>
    </row>
    <row r="34">
      <c r="A34" s="15" t="n"/>
      <c r="B34" s="16" t="n"/>
      <c r="C34" s="16" t="n"/>
      <c r="D34" s="16" t="n"/>
      <c r="E34" s="16" t="n"/>
      <c r="F34" s="16" t="n"/>
      <c r="G34" s="16" t="n"/>
      <c r="H34" s="16" t="n"/>
      <c r="I34" s="17" t="n"/>
      <c r="J34" s="21">
        <f>IF($H34="","",IFERROR(VLOOKUP($H34,Assumptions!$A$5:$F$104,2,FALSE),""))</f>
        <v/>
      </c>
      <c r="K34" s="22">
        <f>IF(OR($I34="",$J34=""),"",IFERROR($I34*$J34,""))</f>
        <v/>
      </c>
      <c r="L34" s="22">
        <f>IF($H34="","",IFERROR(VLOOKUP($H34,Assumptions!$A$5:$F$104,3,FALSE),""))</f>
        <v/>
      </c>
      <c r="M34" s="23">
        <f>IF($H34="","",IFERROR(VLOOKUP($H34,Assumptions!$A$5:$F$104,4,FALSE),""))</f>
        <v/>
      </c>
      <c r="N34" s="23">
        <f>IF($H34="","",IFERROR(VLOOKUP($H34,Assumptions!$A$5:$F$104,5,FALSE),""))</f>
        <v/>
      </c>
      <c r="O34" s="23">
        <f>IF(OR($K34="",$N34=""),"",IFERROR($K34*$N34,""))</f>
        <v/>
      </c>
      <c r="P34" s="16" t="n"/>
      <c r="Q34" s="16" t="n"/>
      <c r="R34" s="14">
        <f>IF(COUNTA($A34:$I34,$P34:$Q34)=0,"",IF($Q34="Canceled","Canceled - excluded from completed totals",IF($A34="","Check: enter a date",IF($H34="","Check: select a product",IF($I34="","Check: enter application gallons",IF(OR($J34="",$L34="",$M34="",$N34=""),"Check: complete product setup",IF(IFERROR(VLOOKUP($H34,Assumptions!$A$5:$F$104,6,FALSE),"")&lt;&gt;"Active","Check: product status is not Active",IF($P34="","Check: assign cost responsibility",IF($Q34="","Check: select a status",IF($I34&gt;Assumptions!$H$6,"Check: application quantity exceeds limit",IF($J34&gt;Assumptions!$H$7,"Check: dilution exceeds limit",IF($O34&gt;Assumptions!$H$5,"Check: cost exceeds review threshold","Ready for human review"))))))))))))</f>
        <v/>
      </c>
    </row>
    <row r="35">
      <c r="A35" s="15" t="n"/>
      <c r="B35" s="16" t="n"/>
      <c r="C35" s="16" t="n"/>
      <c r="D35" s="16" t="n"/>
      <c r="E35" s="16" t="n"/>
      <c r="F35" s="16" t="n"/>
      <c r="G35" s="16" t="n"/>
      <c r="H35" s="16" t="n"/>
      <c r="I35" s="17" t="n"/>
      <c r="J35" s="18">
        <f>IF($H35="","",IFERROR(VLOOKUP($H35,Assumptions!$A$5:$F$104,2,FALSE),""))</f>
        <v/>
      </c>
      <c r="K35" s="19">
        <f>IF(OR($I35="",$J35=""),"",IFERROR($I35*$J35,""))</f>
        <v/>
      </c>
      <c r="L35" s="19">
        <f>IF($H35="","",IFERROR(VLOOKUP($H35,Assumptions!$A$5:$F$104,3,FALSE),""))</f>
        <v/>
      </c>
      <c r="M35" s="20">
        <f>IF($H35="","",IFERROR(VLOOKUP($H35,Assumptions!$A$5:$F$104,4,FALSE),""))</f>
        <v/>
      </c>
      <c r="N35" s="20">
        <f>IF($H35="","",IFERROR(VLOOKUP($H35,Assumptions!$A$5:$F$104,5,FALSE),""))</f>
        <v/>
      </c>
      <c r="O35" s="20">
        <f>IF(OR($K35="",$N35=""),"",IFERROR($K35*$N35,""))</f>
        <v/>
      </c>
      <c r="P35" s="16" t="n"/>
      <c r="Q35" s="16" t="n"/>
      <c r="R35" s="13">
        <f>IF(COUNTA($A35:$I35,$P35:$Q35)=0,"",IF($Q35="Canceled","Canceled - excluded from completed totals",IF($A35="","Check: enter a date",IF($H35="","Check: select a product",IF($I35="","Check: enter application gallons",IF(OR($J35="",$L35="",$M35="",$N35=""),"Check: complete product setup",IF(IFERROR(VLOOKUP($H35,Assumptions!$A$5:$F$104,6,FALSE),"")&lt;&gt;"Active","Check: product status is not Active",IF($P35="","Check: assign cost responsibility",IF($Q35="","Check: select a status",IF($I35&gt;Assumptions!$H$6,"Check: application quantity exceeds limit",IF($J35&gt;Assumptions!$H$7,"Check: dilution exceeds limit",IF($O35&gt;Assumptions!$H$5,"Check: cost exceeds review threshold","Ready for human review"))))))))))))</f>
        <v/>
      </c>
    </row>
    <row r="36">
      <c r="A36" s="15" t="n"/>
      <c r="B36" s="16" t="n"/>
      <c r="C36" s="16" t="n"/>
      <c r="D36" s="16" t="n"/>
      <c r="E36" s="16" t="n"/>
      <c r="F36" s="16" t="n"/>
      <c r="G36" s="16" t="n"/>
      <c r="H36" s="16" t="n"/>
      <c r="I36" s="17" t="n"/>
      <c r="J36" s="21">
        <f>IF($H36="","",IFERROR(VLOOKUP($H36,Assumptions!$A$5:$F$104,2,FALSE),""))</f>
        <v/>
      </c>
      <c r="K36" s="22">
        <f>IF(OR($I36="",$J36=""),"",IFERROR($I36*$J36,""))</f>
        <v/>
      </c>
      <c r="L36" s="22">
        <f>IF($H36="","",IFERROR(VLOOKUP($H36,Assumptions!$A$5:$F$104,3,FALSE),""))</f>
        <v/>
      </c>
      <c r="M36" s="23">
        <f>IF($H36="","",IFERROR(VLOOKUP($H36,Assumptions!$A$5:$F$104,4,FALSE),""))</f>
        <v/>
      </c>
      <c r="N36" s="23">
        <f>IF($H36="","",IFERROR(VLOOKUP($H36,Assumptions!$A$5:$F$104,5,FALSE),""))</f>
        <v/>
      </c>
      <c r="O36" s="23">
        <f>IF(OR($K36="",$N36=""),"",IFERROR($K36*$N36,""))</f>
        <v/>
      </c>
      <c r="P36" s="16" t="n"/>
      <c r="Q36" s="16" t="n"/>
      <c r="R36" s="14">
        <f>IF(COUNTA($A36:$I36,$P36:$Q36)=0,"",IF($Q36="Canceled","Canceled - excluded from completed totals",IF($A36="","Check: enter a date",IF($H36="","Check: select a product",IF($I36="","Check: enter application gallons",IF(OR($J36="",$L36="",$M36="",$N36=""),"Check: complete product setup",IF(IFERROR(VLOOKUP($H36,Assumptions!$A$5:$F$104,6,FALSE),"")&lt;&gt;"Active","Check: product status is not Active",IF($P36="","Check: assign cost responsibility",IF($Q36="","Check: select a status",IF($I36&gt;Assumptions!$H$6,"Check: application quantity exceeds limit",IF($J36&gt;Assumptions!$H$7,"Check: dilution exceeds limit",IF($O36&gt;Assumptions!$H$5,"Check: cost exceeds review threshold","Ready for human review"))))))))))))</f>
        <v/>
      </c>
    </row>
    <row r="37">
      <c r="A37" s="15" t="n"/>
      <c r="B37" s="16" t="n"/>
      <c r="C37" s="16" t="n"/>
      <c r="D37" s="16" t="n"/>
      <c r="E37" s="16" t="n"/>
      <c r="F37" s="16" t="n"/>
      <c r="G37" s="16" t="n"/>
      <c r="H37" s="16" t="n"/>
      <c r="I37" s="17" t="n"/>
      <c r="J37" s="18">
        <f>IF($H37="","",IFERROR(VLOOKUP($H37,Assumptions!$A$5:$F$104,2,FALSE),""))</f>
        <v/>
      </c>
      <c r="K37" s="19">
        <f>IF(OR($I37="",$J37=""),"",IFERROR($I37*$J37,""))</f>
        <v/>
      </c>
      <c r="L37" s="19">
        <f>IF($H37="","",IFERROR(VLOOKUP($H37,Assumptions!$A$5:$F$104,3,FALSE),""))</f>
        <v/>
      </c>
      <c r="M37" s="20">
        <f>IF($H37="","",IFERROR(VLOOKUP($H37,Assumptions!$A$5:$F$104,4,FALSE),""))</f>
        <v/>
      </c>
      <c r="N37" s="20">
        <f>IF($H37="","",IFERROR(VLOOKUP($H37,Assumptions!$A$5:$F$104,5,FALSE),""))</f>
        <v/>
      </c>
      <c r="O37" s="20">
        <f>IF(OR($K37="",$N37=""),"",IFERROR($K37*$N37,""))</f>
        <v/>
      </c>
      <c r="P37" s="16" t="n"/>
      <c r="Q37" s="16" t="n"/>
      <c r="R37" s="13">
        <f>IF(COUNTA($A37:$I37,$P37:$Q37)=0,"",IF($Q37="Canceled","Canceled - excluded from completed totals",IF($A37="","Check: enter a date",IF($H37="","Check: select a product",IF($I37="","Check: enter application gallons",IF(OR($J37="",$L37="",$M37="",$N37=""),"Check: complete product setup",IF(IFERROR(VLOOKUP($H37,Assumptions!$A$5:$F$104,6,FALSE),"")&lt;&gt;"Active","Check: product status is not Active",IF($P37="","Check: assign cost responsibility",IF($Q37="","Check: select a status",IF($I37&gt;Assumptions!$H$6,"Check: application quantity exceeds limit",IF($J37&gt;Assumptions!$H$7,"Check: dilution exceeds limit",IF($O37&gt;Assumptions!$H$5,"Check: cost exceeds review threshold","Ready for human review"))))))))))))</f>
        <v/>
      </c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7" t="n"/>
      <c r="J38" s="21">
        <f>IF($H38="","",IFERROR(VLOOKUP($H38,Assumptions!$A$5:$F$104,2,FALSE),""))</f>
        <v/>
      </c>
      <c r="K38" s="22">
        <f>IF(OR($I38="",$J38=""),"",IFERROR($I38*$J38,""))</f>
        <v/>
      </c>
      <c r="L38" s="22">
        <f>IF($H38="","",IFERROR(VLOOKUP($H38,Assumptions!$A$5:$F$104,3,FALSE),""))</f>
        <v/>
      </c>
      <c r="M38" s="23">
        <f>IF($H38="","",IFERROR(VLOOKUP($H38,Assumptions!$A$5:$F$104,4,FALSE),""))</f>
        <v/>
      </c>
      <c r="N38" s="23">
        <f>IF($H38="","",IFERROR(VLOOKUP($H38,Assumptions!$A$5:$F$104,5,FALSE),""))</f>
        <v/>
      </c>
      <c r="O38" s="23">
        <f>IF(OR($K38="",$N38=""),"",IFERROR($K38*$N38,""))</f>
        <v/>
      </c>
      <c r="P38" s="16" t="n"/>
      <c r="Q38" s="16" t="n"/>
      <c r="R38" s="14">
        <f>IF(COUNTA($A38:$I38,$P38:$Q38)=0,"",IF($Q38="Canceled","Canceled - excluded from completed totals",IF($A38="","Check: enter a date",IF($H38="","Check: select a product",IF($I38="","Check: enter application gallons",IF(OR($J38="",$L38="",$M38="",$N38=""),"Check: complete product setup",IF(IFERROR(VLOOKUP($H38,Assumptions!$A$5:$F$104,6,FALSE),"")&lt;&gt;"Active","Check: product status is not Active",IF($P38="","Check: assign cost responsibility",IF($Q38="","Check: select a status",IF($I38&gt;Assumptions!$H$6,"Check: application quantity exceeds limit",IF($J38&gt;Assumptions!$H$7,"Check: dilution exceeds limit",IF($O38&gt;Assumptions!$H$5,"Check: cost exceeds review threshold","Ready for human review"))))))))))))</f>
        <v/>
      </c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7" t="n"/>
      <c r="J39" s="18">
        <f>IF($H39="","",IFERROR(VLOOKUP($H39,Assumptions!$A$5:$F$104,2,FALSE),""))</f>
        <v/>
      </c>
      <c r="K39" s="19">
        <f>IF(OR($I39="",$J39=""),"",IFERROR($I39*$J39,""))</f>
        <v/>
      </c>
      <c r="L39" s="19">
        <f>IF($H39="","",IFERROR(VLOOKUP($H39,Assumptions!$A$5:$F$104,3,FALSE),""))</f>
        <v/>
      </c>
      <c r="M39" s="20">
        <f>IF($H39="","",IFERROR(VLOOKUP($H39,Assumptions!$A$5:$F$104,4,FALSE),""))</f>
        <v/>
      </c>
      <c r="N39" s="20">
        <f>IF($H39="","",IFERROR(VLOOKUP($H39,Assumptions!$A$5:$F$104,5,FALSE),""))</f>
        <v/>
      </c>
      <c r="O39" s="20">
        <f>IF(OR($K39="",$N39=""),"",IFERROR($K39*$N39,""))</f>
        <v/>
      </c>
      <c r="P39" s="16" t="n"/>
      <c r="Q39" s="16" t="n"/>
      <c r="R39" s="13">
        <f>IF(COUNTA($A39:$I39,$P39:$Q39)=0,"",IF($Q39="Canceled","Canceled - excluded from completed totals",IF($A39="","Check: enter a date",IF($H39="","Check: select a product",IF($I39="","Check: enter application gallons",IF(OR($J39="",$L39="",$M39="",$N39=""),"Check: complete product setup",IF(IFERROR(VLOOKUP($H39,Assumptions!$A$5:$F$104,6,FALSE),"")&lt;&gt;"Active","Check: product status is not Active",IF($P39="","Check: assign cost responsibility",IF($Q39="","Check: select a status",IF($I39&gt;Assumptions!$H$6,"Check: application quantity exceeds limit",IF($J39&gt;Assumptions!$H$7,"Check: dilution exceeds limit",IF($O39&gt;Assumptions!$H$5,"Check: cost exceeds review threshold","Ready for human review"))))))))))))</f>
        <v/>
      </c>
    </row>
    <row r="40">
      <c r="A40" s="15" t="n"/>
      <c r="B40" s="16" t="n"/>
      <c r="C40" s="16" t="n"/>
      <c r="D40" s="16" t="n"/>
      <c r="E40" s="16" t="n"/>
      <c r="F40" s="16" t="n"/>
      <c r="G40" s="16" t="n"/>
      <c r="H40" s="16" t="n"/>
      <c r="I40" s="17" t="n"/>
      <c r="J40" s="21">
        <f>IF($H40="","",IFERROR(VLOOKUP($H40,Assumptions!$A$5:$F$104,2,FALSE),""))</f>
        <v/>
      </c>
      <c r="K40" s="22">
        <f>IF(OR($I40="",$J40=""),"",IFERROR($I40*$J40,""))</f>
        <v/>
      </c>
      <c r="L40" s="22">
        <f>IF($H40="","",IFERROR(VLOOKUP($H40,Assumptions!$A$5:$F$104,3,FALSE),""))</f>
        <v/>
      </c>
      <c r="M40" s="23">
        <f>IF($H40="","",IFERROR(VLOOKUP($H40,Assumptions!$A$5:$F$104,4,FALSE),""))</f>
        <v/>
      </c>
      <c r="N40" s="23">
        <f>IF($H40="","",IFERROR(VLOOKUP($H40,Assumptions!$A$5:$F$104,5,FALSE),""))</f>
        <v/>
      </c>
      <c r="O40" s="23">
        <f>IF(OR($K40="",$N40=""),"",IFERROR($K40*$N40,""))</f>
        <v/>
      </c>
      <c r="P40" s="16" t="n"/>
      <c r="Q40" s="16" t="n"/>
      <c r="R40" s="14">
        <f>IF(COUNTA($A40:$I40,$P40:$Q40)=0,"",IF($Q40="Canceled","Canceled - excluded from completed totals",IF($A40="","Check: enter a date",IF($H40="","Check: select a product",IF($I40="","Check: enter application gallons",IF(OR($J40="",$L40="",$M40="",$N40=""),"Check: complete product setup",IF(IFERROR(VLOOKUP($H40,Assumptions!$A$5:$F$104,6,FALSE),"")&lt;&gt;"Active","Check: product status is not Active",IF($P40="","Check: assign cost responsibility",IF($Q40="","Check: select a status",IF($I40&gt;Assumptions!$H$6,"Check: application quantity exceeds limit",IF($J40&gt;Assumptions!$H$7,"Check: dilution exceeds limit",IF($O40&gt;Assumptions!$H$5,"Check: cost exceeds review threshold","Ready for human review"))))))))))))</f>
        <v/>
      </c>
    </row>
    <row r="41">
      <c r="A41" s="15" t="n"/>
      <c r="B41" s="16" t="n"/>
      <c r="C41" s="16" t="n"/>
      <c r="D41" s="16" t="n"/>
      <c r="E41" s="16" t="n"/>
      <c r="F41" s="16" t="n"/>
      <c r="G41" s="16" t="n"/>
      <c r="H41" s="16" t="n"/>
      <c r="I41" s="17" t="n"/>
      <c r="J41" s="18">
        <f>IF($H41="","",IFERROR(VLOOKUP($H41,Assumptions!$A$5:$F$104,2,FALSE),""))</f>
        <v/>
      </c>
      <c r="K41" s="19">
        <f>IF(OR($I41="",$J41=""),"",IFERROR($I41*$J41,""))</f>
        <v/>
      </c>
      <c r="L41" s="19">
        <f>IF($H41="","",IFERROR(VLOOKUP($H41,Assumptions!$A$5:$F$104,3,FALSE),""))</f>
        <v/>
      </c>
      <c r="M41" s="20">
        <f>IF($H41="","",IFERROR(VLOOKUP($H41,Assumptions!$A$5:$F$104,4,FALSE),""))</f>
        <v/>
      </c>
      <c r="N41" s="20">
        <f>IF($H41="","",IFERROR(VLOOKUP($H41,Assumptions!$A$5:$F$104,5,FALSE),""))</f>
        <v/>
      </c>
      <c r="O41" s="20">
        <f>IF(OR($K41="",$N41=""),"",IFERROR($K41*$N41,""))</f>
        <v/>
      </c>
      <c r="P41" s="16" t="n"/>
      <c r="Q41" s="16" t="n"/>
      <c r="R41" s="13">
        <f>IF(COUNTA($A41:$I41,$P41:$Q41)=0,"",IF($Q41="Canceled","Canceled - excluded from completed totals",IF($A41="","Check: enter a date",IF($H41="","Check: select a product",IF($I41="","Check: enter application gallons",IF(OR($J41="",$L41="",$M41="",$N41=""),"Check: complete product setup",IF(IFERROR(VLOOKUP($H41,Assumptions!$A$5:$F$104,6,FALSE),"")&lt;&gt;"Active","Check: product status is not Active",IF($P41="","Check: assign cost responsibility",IF($Q41="","Check: select a status",IF($I41&gt;Assumptions!$H$6,"Check: application quantity exceeds limit",IF($J41&gt;Assumptions!$H$7,"Check: dilution exceeds limit",IF($O41&gt;Assumptions!$H$5,"Check: cost exceeds review threshold","Ready for human review"))))))))))))</f>
        <v/>
      </c>
    </row>
    <row r="42">
      <c r="A42" s="15" t="n"/>
      <c r="B42" s="16" t="n"/>
      <c r="C42" s="16" t="n"/>
      <c r="D42" s="16" t="n"/>
      <c r="E42" s="16" t="n"/>
      <c r="F42" s="16" t="n"/>
      <c r="G42" s="16" t="n"/>
      <c r="H42" s="16" t="n"/>
      <c r="I42" s="17" t="n"/>
      <c r="J42" s="21">
        <f>IF($H42="","",IFERROR(VLOOKUP($H42,Assumptions!$A$5:$F$104,2,FALSE),""))</f>
        <v/>
      </c>
      <c r="K42" s="22">
        <f>IF(OR($I42="",$J42=""),"",IFERROR($I42*$J42,""))</f>
        <v/>
      </c>
      <c r="L42" s="22">
        <f>IF($H42="","",IFERROR(VLOOKUP($H42,Assumptions!$A$5:$F$104,3,FALSE),""))</f>
        <v/>
      </c>
      <c r="M42" s="23">
        <f>IF($H42="","",IFERROR(VLOOKUP($H42,Assumptions!$A$5:$F$104,4,FALSE),""))</f>
        <v/>
      </c>
      <c r="N42" s="23">
        <f>IF($H42="","",IFERROR(VLOOKUP($H42,Assumptions!$A$5:$F$104,5,FALSE),""))</f>
        <v/>
      </c>
      <c r="O42" s="23">
        <f>IF(OR($K42="",$N42=""),"",IFERROR($K42*$N42,""))</f>
        <v/>
      </c>
      <c r="P42" s="16" t="n"/>
      <c r="Q42" s="16" t="n"/>
      <c r="R42" s="14">
        <f>IF(COUNTA($A42:$I42,$P42:$Q42)=0,"",IF($Q42="Canceled","Canceled - excluded from completed totals",IF($A42="","Check: enter a date",IF($H42="","Check: select a product",IF($I42="","Check: enter application gallons",IF(OR($J42="",$L42="",$M42="",$N42=""),"Check: complete product setup",IF(IFERROR(VLOOKUP($H42,Assumptions!$A$5:$F$104,6,FALSE),"")&lt;&gt;"Active","Check: product status is not Active",IF($P42="","Check: assign cost responsibility",IF($Q42="","Check: select a status",IF($I42&gt;Assumptions!$H$6,"Check: application quantity exceeds limit",IF($J42&gt;Assumptions!$H$7,"Check: dilution exceeds limit",IF($O42&gt;Assumptions!$H$5,"Check: cost exceeds review threshold","Ready for human review"))))))))))))</f>
        <v/>
      </c>
    </row>
    <row r="43">
      <c r="A43" s="15" t="n"/>
      <c r="B43" s="16" t="n"/>
      <c r="C43" s="16" t="n"/>
      <c r="D43" s="16" t="n"/>
      <c r="E43" s="16" t="n"/>
      <c r="F43" s="16" t="n"/>
      <c r="G43" s="16" t="n"/>
      <c r="H43" s="16" t="n"/>
      <c r="I43" s="17" t="n"/>
      <c r="J43" s="18">
        <f>IF($H43="","",IFERROR(VLOOKUP($H43,Assumptions!$A$5:$F$104,2,FALSE),""))</f>
        <v/>
      </c>
      <c r="K43" s="19">
        <f>IF(OR($I43="",$J43=""),"",IFERROR($I43*$J43,""))</f>
        <v/>
      </c>
      <c r="L43" s="19">
        <f>IF($H43="","",IFERROR(VLOOKUP($H43,Assumptions!$A$5:$F$104,3,FALSE),""))</f>
        <v/>
      </c>
      <c r="M43" s="20">
        <f>IF($H43="","",IFERROR(VLOOKUP($H43,Assumptions!$A$5:$F$104,4,FALSE),""))</f>
        <v/>
      </c>
      <c r="N43" s="20">
        <f>IF($H43="","",IFERROR(VLOOKUP($H43,Assumptions!$A$5:$F$104,5,FALSE),""))</f>
        <v/>
      </c>
      <c r="O43" s="20">
        <f>IF(OR($K43="",$N43=""),"",IFERROR($K43*$N43,""))</f>
        <v/>
      </c>
      <c r="P43" s="16" t="n"/>
      <c r="Q43" s="16" t="n"/>
      <c r="R43" s="13">
        <f>IF(COUNTA($A43:$I43,$P43:$Q43)=0,"",IF($Q43="Canceled","Canceled - excluded from completed totals",IF($A43="","Check: enter a date",IF($H43="","Check: select a product",IF($I43="","Check: enter application gallons",IF(OR($J43="",$L43="",$M43="",$N43=""),"Check: complete product setup",IF(IFERROR(VLOOKUP($H43,Assumptions!$A$5:$F$104,6,FALSE),"")&lt;&gt;"Active","Check: product status is not Active",IF($P43="","Check: assign cost responsibility",IF($Q43="","Check: select a status",IF($I43&gt;Assumptions!$H$6,"Check: application quantity exceeds limit",IF($J43&gt;Assumptions!$H$7,"Check: dilution exceeds limit",IF($O43&gt;Assumptions!$H$5,"Check: cost exceeds review threshold","Ready for human review"))))))))))))</f>
        <v/>
      </c>
    </row>
    <row r="44">
      <c r="A44" s="15" t="n"/>
      <c r="B44" s="16" t="n"/>
      <c r="C44" s="16" t="n"/>
      <c r="D44" s="16" t="n"/>
      <c r="E44" s="16" t="n"/>
      <c r="F44" s="16" t="n"/>
      <c r="G44" s="16" t="n"/>
      <c r="H44" s="16" t="n"/>
      <c r="I44" s="17" t="n"/>
      <c r="J44" s="21">
        <f>IF($H44="","",IFERROR(VLOOKUP($H44,Assumptions!$A$5:$F$104,2,FALSE),""))</f>
        <v/>
      </c>
      <c r="K44" s="22">
        <f>IF(OR($I44="",$J44=""),"",IFERROR($I44*$J44,""))</f>
        <v/>
      </c>
      <c r="L44" s="22">
        <f>IF($H44="","",IFERROR(VLOOKUP($H44,Assumptions!$A$5:$F$104,3,FALSE),""))</f>
        <v/>
      </c>
      <c r="M44" s="23">
        <f>IF($H44="","",IFERROR(VLOOKUP($H44,Assumptions!$A$5:$F$104,4,FALSE),""))</f>
        <v/>
      </c>
      <c r="N44" s="23">
        <f>IF($H44="","",IFERROR(VLOOKUP($H44,Assumptions!$A$5:$F$104,5,FALSE),""))</f>
        <v/>
      </c>
      <c r="O44" s="23">
        <f>IF(OR($K44="",$N44=""),"",IFERROR($K44*$N44,""))</f>
        <v/>
      </c>
      <c r="P44" s="16" t="n"/>
      <c r="Q44" s="16" t="n"/>
      <c r="R44" s="14">
        <f>IF(COUNTA($A44:$I44,$P44:$Q44)=0,"",IF($Q44="Canceled","Canceled - excluded from completed totals",IF($A44="","Check: enter a date",IF($H44="","Check: select a product",IF($I44="","Check: enter application gallons",IF(OR($J44="",$L44="",$M44="",$N44=""),"Check: complete product setup",IF(IFERROR(VLOOKUP($H44,Assumptions!$A$5:$F$104,6,FALSE),"")&lt;&gt;"Active","Check: product status is not Active",IF($P44="","Check: assign cost responsibility",IF($Q44="","Check: select a status",IF($I44&gt;Assumptions!$H$6,"Check: application quantity exceeds limit",IF($J44&gt;Assumptions!$H$7,"Check: dilution exceeds limit",IF($O44&gt;Assumptions!$H$5,"Check: cost exceeds review threshold","Ready for human review"))))))))))))</f>
        <v/>
      </c>
    </row>
    <row r="45">
      <c r="A45" s="15" t="n"/>
      <c r="B45" s="16" t="n"/>
      <c r="C45" s="16" t="n"/>
      <c r="D45" s="16" t="n"/>
      <c r="E45" s="16" t="n"/>
      <c r="F45" s="16" t="n"/>
      <c r="G45" s="16" t="n"/>
      <c r="H45" s="16" t="n"/>
      <c r="I45" s="17" t="n"/>
      <c r="J45" s="18">
        <f>IF($H45="","",IFERROR(VLOOKUP($H45,Assumptions!$A$5:$F$104,2,FALSE),""))</f>
        <v/>
      </c>
      <c r="K45" s="19">
        <f>IF(OR($I45="",$J45=""),"",IFERROR($I45*$J45,""))</f>
        <v/>
      </c>
      <c r="L45" s="19">
        <f>IF($H45="","",IFERROR(VLOOKUP($H45,Assumptions!$A$5:$F$104,3,FALSE),""))</f>
        <v/>
      </c>
      <c r="M45" s="20">
        <f>IF($H45="","",IFERROR(VLOOKUP($H45,Assumptions!$A$5:$F$104,4,FALSE),""))</f>
        <v/>
      </c>
      <c r="N45" s="20">
        <f>IF($H45="","",IFERROR(VLOOKUP($H45,Assumptions!$A$5:$F$104,5,FALSE),""))</f>
        <v/>
      </c>
      <c r="O45" s="20">
        <f>IF(OR($K45="",$N45=""),"",IFERROR($K45*$N45,""))</f>
        <v/>
      </c>
      <c r="P45" s="16" t="n"/>
      <c r="Q45" s="16" t="n"/>
      <c r="R45" s="13">
        <f>IF(COUNTA($A45:$I45,$P45:$Q45)=0,"",IF($Q45="Canceled","Canceled - excluded from completed totals",IF($A45="","Check: enter a date",IF($H45="","Check: select a product",IF($I45="","Check: enter application gallons",IF(OR($J45="",$L45="",$M45="",$N45=""),"Check: complete product setup",IF(IFERROR(VLOOKUP($H45,Assumptions!$A$5:$F$104,6,FALSE),"")&lt;&gt;"Active","Check: product status is not Active",IF($P45="","Check: assign cost responsibility",IF($Q45="","Check: select a status",IF($I45&gt;Assumptions!$H$6,"Check: application quantity exceeds limit",IF($J45&gt;Assumptions!$H$7,"Check: dilution exceeds limit",IF($O45&gt;Assumptions!$H$5,"Check: cost exceeds review threshold","Ready for human review"))))))))))))</f>
        <v/>
      </c>
    </row>
    <row r="46">
      <c r="A46" s="15" t="n"/>
      <c r="B46" s="16" t="n"/>
      <c r="C46" s="16" t="n"/>
      <c r="D46" s="16" t="n"/>
      <c r="E46" s="16" t="n"/>
      <c r="F46" s="16" t="n"/>
      <c r="G46" s="16" t="n"/>
      <c r="H46" s="16" t="n"/>
      <c r="I46" s="17" t="n"/>
      <c r="J46" s="21">
        <f>IF($H46="","",IFERROR(VLOOKUP($H46,Assumptions!$A$5:$F$104,2,FALSE),""))</f>
        <v/>
      </c>
      <c r="K46" s="22">
        <f>IF(OR($I46="",$J46=""),"",IFERROR($I46*$J46,""))</f>
        <v/>
      </c>
      <c r="L46" s="22">
        <f>IF($H46="","",IFERROR(VLOOKUP($H46,Assumptions!$A$5:$F$104,3,FALSE),""))</f>
        <v/>
      </c>
      <c r="M46" s="23">
        <f>IF($H46="","",IFERROR(VLOOKUP($H46,Assumptions!$A$5:$F$104,4,FALSE),""))</f>
        <v/>
      </c>
      <c r="N46" s="23">
        <f>IF($H46="","",IFERROR(VLOOKUP($H46,Assumptions!$A$5:$F$104,5,FALSE),""))</f>
        <v/>
      </c>
      <c r="O46" s="23">
        <f>IF(OR($K46="",$N46=""),"",IFERROR($K46*$N46,""))</f>
        <v/>
      </c>
      <c r="P46" s="16" t="n"/>
      <c r="Q46" s="16" t="n"/>
      <c r="R46" s="14">
        <f>IF(COUNTA($A46:$I46,$P46:$Q46)=0,"",IF($Q46="Canceled","Canceled - excluded from completed totals",IF($A46="","Check: enter a date",IF($H46="","Check: select a product",IF($I46="","Check: enter application gallons",IF(OR($J46="",$L46="",$M46="",$N46=""),"Check: complete product setup",IF(IFERROR(VLOOKUP($H46,Assumptions!$A$5:$F$104,6,FALSE),"")&lt;&gt;"Active","Check: product status is not Active",IF($P46="","Check: assign cost responsibility",IF($Q46="","Check: select a status",IF($I46&gt;Assumptions!$H$6,"Check: application quantity exceeds limit",IF($J46&gt;Assumptions!$H$7,"Check: dilution exceeds limit",IF($O46&gt;Assumptions!$H$5,"Check: cost exceeds review threshold","Ready for human review"))))))))))))</f>
        <v/>
      </c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7" t="n"/>
      <c r="J47" s="18">
        <f>IF($H47="","",IFERROR(VLOOKUP($H47,Assumptions!$A$5:$F$104,2,FALSE),""))</f>
        <v/>
      </c>
      <c r="K47" s="19">
        <f>IF(OR($I47="",$J47=""),"",IFERROR($I47*$J47,""))</f>
        <v/>
      </c>
      <c r="L47" s="19">
        <f>IF($H47="","",IFERROR(VLOOKUP($H47,Assumptions!$A$5:$F$104,3,FALSE),""))</f>
        <v/>
      </c>
      <c r="M47" s="20">
        <f>IF($H47="","",IFERROR(VLOOKUP($H47,Assumptions!$A$5:$F$104,4,FALSE),""))</f>
        <v/>
      </c>
      <c r="N47" s="20">
        <f>IF($H47="","",IFERROR(VLOOKUP($H47,Assumptions!$A$5:$F$104,5,FALSE),""))</f>
        <v/>
      </c>
      <c r="O47" s="20">
        <f>IF(OR($K47="",$N47=""),"",IFERROR($K47*$N47,""))</f>
        <v/>
      </c>
      <c r="P47" s="16" t="n"/>
      <c r="Q47" s="16" t="n"/>
      <c r="R47" s="13">
        <f>IF(COUNTA($A47:$I47,$P47:$Q47)=0,"",IF($Q47="Canceled","Canceled - excluded from completed totals",IF($A47="","Check: enter a date",IF($H47="","Check: select a product",IF($I47="","Check: enter application gallons",IF(OR($J47="",$L47="",$M47="",$N47=""),"Check: complete product setup",IF(IFERROR(VLOOKUP($H47,Assumptions!$A$5:$F$104,6,FALSE),"")&lt;&gt;"Active","Check: product status is not Active",IF($P47="","Check: assign cost responsibility",IF($Q47="","Check: select a status",IF($I47&gt;Assumptions!$H$6,"Check: application quantity exceeds limit",IF($J47&gt;Assumptions!$H$7,"Check: dilution exceeds limit",IF($O47&gt;Assumptions!$H$5,"Check: cost exceeds review threshold","Ready for human review"))))))))))))</f>
        <v/>
      </c>
    </row>
    <row r="48">
      <c r="A48" s="15" t="n"/>
      <c r="B48" s="16" t="n"/>
      <c r="C48" s="16" t="n"/>
      <c r="D48" s="16" t="n"/>
      <c r="E48" s="16" t="n"/>
      <c r="F48" s="16" t="n"/>
      <c r="G48" s="16" t="n"/>
      <c r="H48" s="16" t="n"/>
      <c r="I48" s="17" t="n"/>
      <c r="J48" s="21">
        <f>IF($H48="","",IFERROR(VLOOKUP($H48,Assumptions!$A$5:$F$104,2,FALSE),""))</f>
        <v/>
      </c>
      <c r="K48" s="22">
        <f>IF(OR($I48="",$J48=""),"",IFERROR($I48*$J48,""))</f>
        <v/>
      </c>
      <c r="L48" s="22">
        <f>IF($H48="","",IFERROR(VLOOKUP($H48,Assumptions!$A$5:$F$104,3,FALSE),""))</f>
        <v/>
      </c>
      <c r="M48" s="23">
        <f>IF($H48="","",IFERROR(VLOOKUP($H48,Assumptions!$A$5:$F$104,4,FALSE),""))</f>
        <v/>
      </c>
      <c r="N48" s="23">
        <f>IF($H48="","",IFERROR(VLOOKUP($H48,Assumptions!$A$5:$F$104,5,FALSE),""))</f>
        <v/>
      </c>
      <c r="O48" s="23">
        <f>IF(OR($K48="",$N48=""),"",IFERROR($K48*$N48,""))</f>
        <v/>
      </c>
      <c r="P48" s="16" t="n"/>
      <c r="Q48" s="16" t="n"/>
      <c r="R48" s="14">
        <f>IF(COUNTA($A48:$I48,$P48:$Q48)=0,"",IF($Q48="Canceled","Canceled - excluded from completed totals",IF($A48="","Check: enter a date",IF($H48="","Check: select a product",IF($I48="","Check: enter application gallons",IF(OR($J48="",$L48="",$M48="",$N48=""),"Check: complete product setup",IF(IFERROR(VLOOKUP($H48,Assumptions!$A$5:$F$104,6,FALSE),"")&lt;&gt;"Active","Check: product status is not Active",IF($P48="","Check: assign cost responsibility",IF($Q48="","Check: select a status",IF($I48&gt;Assumptions!$H$6,"Check: application quantity exceeds limit",IF($J48&gt;Assumptions!$H$7,"Check: dilution exceeds limit",IF($O48&gt;Assumptions!$H$5,"Check: cost exceeds review threshold","Ready for human review"))))))))))))</f>
        <v/>
      </c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7" t="n"/>
      <c r="J49" s="18">
        <f>IF($H49="","",IFERROR(VLOOKUP($H49,Assumptions!$A$5:$F$104,2,FALSE),""))</f>
        <v/>
      </c>
      <c r="K49" s="19">
        <f>IF(OR($I49="",$J49=""),"",IFERROR($I49*$J49,""))</f>
        <v/>
      </c>
      <c r="L49" s="19">
        <f>IF($H49="","",IFERROR(VLOOKUP($H49,Assumptions!$A$5:$F$104,3,FALSE),""))</f>
        <v/>
      </c>
      <c r="M49" s="20">
        <f>IF($H49="","",IFERROR(VLOOKUP($H49,Assumptions!$A$5:$F$104,4,FALSE),""))</f>
        <v/>
      </c>
      <c r="N49" s="20">
        <f>IF($H49="","",IFERROR(VLOOKUP($H49,Assumptions!$A$5:$F$104,5,FALSE),""))</f>
        <v/>
      </c>
      <c r="O49" s="20">
        <f>IF(OR($K49="",$N49=""),"",IFERROR($K49*$N49,""))</f>
        <v/>
      </c>
      <c r="P49" s="16" t="n"/>
      <c r="Q49" s="16" t="n"/>
      <c r="R49" s="13">
        <f>IF(COUNTA($A49:$I49,$P49:$Q49)=0,"",IF($Q49="Canceled","Canceled - excluded from completed totals",IF($A49="","Check: enter a date",IF($H49="","Check: select a product",IF($I49="","Check: enter application gallons",IF(OR($J49="",$L49="",$M49="",$N49=""),"Check: complete product setup",IF(IFERROR(VLOOKUP($H49,Assumptions!$A$5:$F$104,6,FALSE),"")&lt;&gt;"Active","Check: product status is not Active",IF($P49="","Check: assign cost responsibility",IF($Q49="","Check: select a status",IF($I49&gt;Assumptions!$H$6,"Check: application quantity exceeds limit",IF($J49&gt;Assumptions!$H$7,"Check: dilution exceeds limit",IF($O49&gt;Assumptions!$H$5,"Check: cost exceeds review threshold","Ready for human review"))))))))))))</f>
        <v/>
      </c>
    </row>
    <row r="50">
      <c r="A50" s="15" t="n"/>
      <c r="B50" s="16" t="n"/>
      <c r="C50" s="16" t="n"/>
      <c r="D50" s="16" t="n"/>
      <c r="E50" s="16" t="n"/>
      <c r="F50" s="16" t="n"/>
      <c r="G50" s="16" t="n"/>
      <c r="H50" s="16" t="n"/>
      <c r="I50" s="17" t="n"/>
      <c r="J50" s="21">
        <f>IF($H50="","",IFERROR(VLOOKUP($H50,Assumptions!$A$5:$F$104,2,FALSE),""))</f>
        <v/>
      </c>
      <c r="K50" s="22">
        <f>IF(OR($I50="",$J50=""),"",IFERROR($I50*$J50,""))</f>
        <v/>
      </c>
      <c r="L50" s="22">
        <f>IF($H50="","",IFERROR(VLOOKUP($H50,Assumptions!$A$5:$F$104,3,FALSE),""))</f>
        <v/>
      </c>
      <c r="M50" s="23">
        <f>IF($H50="","",IFERROR(VLOOKUP($H50,Assumptions!$A$5:$F$104,4,FALSE),""))</f>
        <v/>
      </c>
      <c r="N50" s="23">
        <f>IF($H50="","",IFERROR(VLOOKUP($H50,Assumptions!$A$5:$F$104,5,FALSE),""))</f>
        <v/>
      </c>
      <c r="O50" s="23">
        <f>IF(OR($K50="",$N50=""),"",IFERROR($K50*$N50,""))</f>
        <v/>
      </c>
      <c r="P50" s="16" t="n"/>
      <c r="Q50" s="16" t="n"/>
      <c r="R50" s="14">
        <f>IF(COUNTA($A50:$I50,$P50:$Q50)=0,"",IF($Q50="Canceled","Canceled - excluded from completed totals",IF($A50="","Check: enter a date",IF($H50="","Check: select a product",IF($I50="","Check: enter application gallons",IF(OR($J50="",$L50="",$M50="",$N50=""),"Check: complete product setup",IF(IFERROR(VLOOKUP($H50,Assumptions!$A$5:$F$104,6,FALSE),"")&lt;&gt;"Active","Check: product status is not Active",IF($P50="","Check: assign cost responsibility",IF($Q50="","Check: select a status",IF($I50&gt;Assumptions!$H$6,"Check: application quantity exceeds limit",IF($J50&gt;Assumptions!$H$7,"Check: dilution exceeds limit",IF($O50&gt;Assumptions!$H$5,"Check: cost exceeds review threshold","Ready for human review"))))))))))))</f>
        <v/>
      </c>
    </row>
    <row r="51">
      <c r="A51" s="15" t="n"/>
      <c r="B51" s="16" t="n"/>
      <c r="C51" s="16" t="n"/>
      <c r="D51" s="16" t="n"/>
      <c r="E51" s="16" t="n"/>
      <c r="F51" s="16" t="n"/>
      <c r="G51" s="16" t="n"/>
      <c r="H51" s="16" t="n"/>
      <c r="I51" s="17" t="n"/>
      <c r="J51" s="18">
        <f>IF($H51="","",IFERROR(VLOOKUP($H51,Assumptions!$A$5:$F$104,2,FALSE),""))</f>
        <v/>
      </c>
      <c r="K51" s="19">
        <f>IF(OR($I51="",$J51=""),"",IFERROR($I51*$J51,""))</f>
        <v/>
      </c>
      <c r="L51" s="19">
        <f>IF($H51="","",IFERROR(VLOOKUP($H51,Assumptions!$A$5:$F$104,3,FALSE),""))</f>
        <v/>
      </c>
      <c r="M51" s="20">
        <f>IF($H51="","",IFERROR(VLOOKUP($H51,Assumptions!$A$5:$F$104,4,FALSE),""))</f>
        <v/>
      </c>
      <c r="N51" s="20">
        <f>IF($H51="","",IFERROR(VLOOKUP($H51,Assumptions!$A$5:$F$104,5,FALSE),""))</f>
        <v/>
      </c>
      <c r="O51" s="20">
        <f>IF(OR($K51="",$N51=""),"",IFERROR($K51*$N51,""))</f>
        <v/>
      </c>
      <c r="P51" s="16" t="n"/>
      <c r="Q51" s="16" t="n"/>
      <c r="R51" s="13">
        <f>IF(COUNTA($A51:$I51,$P51:$Q51)=0,"",IF($Q51="Canceled","Canceled - excluded from completed totals",IF($A51="","Check: enter a date",IF($H51="","Check: select a product",IF($I51="","Check: enter application gallons",IF(OR($J51="",$L51="",$M51="",$N51=""),"Check: complete product setup",IF(IFERROR(VLOOKUP($H51,Assumptions!$A$5:$F$104,6,FALSE),"")&lt;&gt;"Active","Check: product status is not Active",IF($P51="","Check: assign cost responsibility",IF($Q51="","Check: select a status",IF($I51&gt;Assumptions!$H$6,"Check: application quantity exceeds limit",IF($J51&gt;Assumptions!$H$7,"Check: dilution exceeds limit",IF($O51&gt;Assumptions!$H$5,"Check: cost exceeds review threshold","Ready for human review"))))))))))))</f>
        <v/>
      </c>
    </row>
    <row r="52">
      <c r="A52" s="15" t="n"/>
      <c r="B52" s="16" t="n"/>
      <c r="C52" s="16" t="n"/>
      <c r="D52" s="16" t="n"/>
      <c r="E52" s="16" t="n"/>
      <c r="F52" s="16" t="n"/>
      <c r="G52" s="16" t="n"/>
      <c r="H52" s="16" t="n"/>
      <c r="I52" s="17" t="n"/>
      <c r="J52" s="21">
        <f>IF($H52="","",IFERROR(VLOOKUP($H52,Assumptions!$A$5:$F$104,2,FALSE),""))</f>
        <v/>
      </c>
      <c r="K52" s="22">
        <f>IF(OR($I52="",$J52=""),"",IFERROR($I52*$J52,""))</f>
        <v/>
      </c>
      <c r="L52" s="22">
        <f>IF($H52="","",IFERROR(VLOOKUP($H52,Assumptions!$A$5:$F$104,3,FALSE),""))</f>
        <v/>
      </c>
      <c r="M52" s="23">
        <f>IF($H52="","",IFERROR(VLOOKUP($H52,Assumptions!$A$5:$F$104,4,FALSE),""))</f>
        <v/>
      </c>
      <c r="N52" s="23">
        <f>IF($H52="","",IFERROR(VLOOKUP($H52,Assumptions!$A$5:$F$104,5,FALSE),""))</f>
        <v/>
      </c>
      <c r="O52" s="23">
        <f>IF(OR($K52="",$N52=""),"",IFERROR($K52*$N52,""))</f>
        <v/>
      </c>
      <c r="P52" s="16" t="n"/>
      <c r="Q52" s="16" t="n"/>
      <c r="R52" s="14">
        <f>IF(COUNTA($A52:$I52,$P52:$Q52)=0,"",IF($Q52="Canceled","Canceled - excluded from completed totals",IF($A52="","Check: enter a date",IF($H52="","Check: select a product",IF($I52="","Check: enter application gallons",IF(OR($J52="",$L52="",$M52="",$N52=""),"Check: complete product setup",IF(IFERROR(VLOOKUP($H52,Assumptions!$A$5:$F$104,6,FALSE),"")&lt;&gt;"Active","Check: product status is not Active",IF($P52="","Check: assign cost responsibility",IF($Q52="","Check: select a status",IF($I52&gt;Assumptions!$H$6,"Check: application quantity exceeds limit",IF($J52&gt;Assumptions!$H$7,"Check: dilution exceeds limit",IF($O52&gt;Assumptions!$H$5,"Check: cost exceeds review threshold","Ready for human review"))))))))))))</f>
        <v/>
      </c>
    </row>
    <row r="53">
      <c r="A53" s="15" t="n"/>
      <c r="B53" s="16" t="n"/>
      <c r="C53" s="16" t="n"/>
      <c r="D53" s="16" t="n"/>
      <c r="E53" s="16" t="n"/>
      <c r="F53" s="16" t="n"/>
      <c r="G53" s="16" t="n"/>
      <c r="H53" s="16" t="n"/>
      <c r="I53" s="17" t="n"/>
      <c r="J53" s="18">
        <f>IF($H53="","",IFERROR(VLOOKUP($H53,Assumptions!$A$5:$F$104,2,FALSE),""))</f>
        <v/>
      </c>
      <c r="K53" s="19">
        <f>IF(OR($I53="",$J53=""),"",IFERROR($I53*$J53,""))</f>
        <v/>
      </c>
      <c r="L53" s="19">
        <f>IF($H53="","",IFERROR(VLOOKUP($H53,Assumptions!$A$5:$F$104,3,FALSE),""))</f>
        <v/>
      </c>
      <c r="M53" s="20">
        <f>IF($H53="","",IFERROR(VLOOKUP($H53,Assumptions!$A$5:$F$104,4,FALSE),""))</f>
        <v/>
      </c>
      <c r="N53" s="20">
        <f>IF($H53="","",IFERROR(VLOOKUP($H53,Assumptions!$A$5:$F$104,5,FALSE),""))</f>
        <v/>
      </c>
      <c r="O53" s="20">
        <f>IF(OR($K53="",$N53=""),"",IFERROR($K53*$N53,""))</f>
        <v/>
      </c>
      <c r="P53" s="16" t="n"/>
      <c r="Q53" s="16" t="n"/>
      <c r="R53" s="13">
        <f>IF(COUNTA($A53:$I53,$P53:$Q53)=0,"",IF($Q53="Canceled","Canceled - excluded from completed totals",IF($A53="","Check: enter a date",IF($H53="","Check: select a product",IF($I53="","Check: enter application gallons",IF(OR($J53="",$L53="",$M53="",$N53=""),"Check: complete product setup",IF(IFERROR(VLOOKUP($H53,Assumptions!$A$5:$F$104,6,FALSE),"")&lt;&gt;"Active","Check: product status is not Active",IF($P53="","Check: assign cost responsibility",IF($Q53="","Check: select a status",IF($I53&gt;Assumptions!$H$6,"Check: application quantity exceeds limit",IF($J53&gt;Assumptions!$H$7,"Check: dilution exceeds limit",IF($O53&gt;Assumptions!$H$5,"Check: cost exceeds review threshold","Ready for human review"))))))))))))</f>
        <v/>
      </c>
    </row>
    <row r="54">
      <c r="A54" s="15" t="n"/>
      <c r="B54" s="16" t="n"/>
      <c r="C54" s="16" t="n"/>
      <c r="D54" s="16" t="n"/>
      <c r="E54" s="16" t="n"/>
      <c r="F54" s="16" t="n"/>
      <c r="G54" s="16" t="n"/>
      <c r="H54" s="16" t="n"/>
      <c r="I54" s="17" t="n"/>
      <c r="J54" s="21">
        <f>IF($H54="","",IFERROR(VLOOKUP($H54,Assumptions!$A$5:$F$104,2,FALSE),""))</f>
        <v/>
      </c>
      <c r="K54" s="22">
        <f>IF(OR($I54="",$J54=""),"",IFERROR($I54*$J54,""))</f>
        <v/>
      </c>
      <c r="L54" s="22">
        <f>IF($H54="","",IFERROR(VLOOKUP($H54,Assumptions!$A$5:$F$104,3,FALSE),""))</f>
        <v/>
      </c>
      <c r="M54" s="23">
        <f>IF($H54="","",IFERROR(VLOOKUP($H54,Assumptions!$A$5:$F$104,4,FALSE),""))</f>
        <v/>
      </c>
      <c r="N54" s="23">
        <f>IF($H54="","",IFERROR(VLOOKUP($H54,Assumptions!$A$5:$F$104,5,FALSE),""))</f>
        <v/>
      </c>
      <c r="O54" s="23">
        <f>IF(OR($K54="",$N54=""),"",IFERROR($K54*$N54,""))</f>
        <v/>
      </c>
      <c r="P54" s="16" t="n"/>
      <c r="Q54" s="16" t="n"/>
      <c r="R54" s="14">
        <f>IF(COUNTA($A54:$I54,$P54:$Q54)=0,"",IF($Q54="Canceled","Canceled - excluded from completed totals",IF($A54="","Check: enter a date",IF($H54="","Check: select a product",IF($I54="","Check: enter application gallons",IF(OR($J54="",$L54="",$M54="",$N54=""),"Check: complete product setup",IF(IFERROR(VLOOKUP($H54,Assumptions!$A$5:$F$104,6,FALSE),"")&lt;&gt;"Active","Check: product status is not Active",IF($P54="","Check: assign cost responsibility",IF($Q54="","Check: select a status",IF($I54&gt;Assumptions!$H$6,"Check: application quantity exceeds limit",IF($J54&gt;Assumptions!$H$7,"Check: dilution exceeds limit",IF($O54&gt;Assumptions!$H$5,"Check: cost exceeds review threshold","Ready for human review"))))))))))))</f>
        <v/>
      </c>
    </row>
    <row r="55">
      <c r="A55" s="15" t="n"/>
      <c r="B55" s="16" t="n"/>
      <c r="C55" s="16" t="n"/>
      <c r="D55" s="16" t="n"/>
      <c r="E55" s="16" t="n"/>
      <c r="F55" s="16" t="n"/>
      <c r="G55" s="16" t="n"/>
      <c r="H55" s="16" t="n"/>
      <c r="I55" s="17" t="n"/>
      <c r="J55" s="18">
        <f>IF($H55="","",IFERROR(VLOOKUP($H55,Assumptions!$A$5:$F$104,2,FALSE),""))</f>
        <v/>
      </c>
      <c r="K55" s="19">
        <f>IF(OR($I55="",$J55=""),"",IFERROR($I55*$J55,""))</f>
        <v/>
      </c>
      <c r="L55" s="19">
        <f>IF($H55="","",IFERROR(VLOOKUP($H55,Assumptions!$A$5:$F$104,3,FALSE),""))</f>
        <v/>
      </c>
      <c r="M55" s="20">
        <f>IF($H55="","",IFERROR(VLOOKUP($H55,Assumptions!$A$5:$F$104,4,FALSE),""))</f>
        <v/>
      </c>
      <c r="N55" s="20">
        <f>IF($H55="","",IFERROR(VLOOKUP($H55,Assumptions!$A$5:$F$104,5,FALSE),""))</f>
        <v/>
      </c>
      <c r="O55" s="20">
        <f>IF(OR($K55="",$N55=""),"",IFERROR($K55*$N55,""))</f>
        <v/>
      </c>
      <c r="P55" s="16" t="n"/>
      <c r="Q55" s="16" t="n"/>
      <c r="R55" s="13">
        <f>IF(COUNTA($A55:$I55,$P55:$Q55)=0,"",IF($Q55="Canceled","Canceled - excluded from completed totals",IF($A55="","Check: enter a date",IF($H55="","Check: select a product",IF($I55="","Check: enter application gallons",IF(OR($J55="",$L55="",$M55="",$N55=""),"Check: complete product setup",IF(IFERROR(VLOOKUP($H55,Assumptions!$A$5:$F$104,6,FALSE),"")&lt;&gt;"Active","Check: product status is not Active",IF($P55="","Check: assign cost responsibility",IF($Q55="","Check: select a status",IF($I55&gt;Assumptions!$H$6,"Check: application quantity exceeds limit",IF($J55&gt;Assumptions!$H$7,"Check: dilution exceeds limit",IF($O55&gt;Assumptions!$H$5,"Check: cost exceeds review threshold","Ready for human review"))))))))))))</f>
        <v/>
      </c>
    </row>
    <row r="56">
      <c r="A56" s="15" t="n"/>
      <c r="B56" s="16" t="n"/>
      <c r="C56" s="16" t="n"/>
      <c r="D56" s="16" t="n"/>
      <c r="E56" s="16" t="n"/>
      <c r="F56" s="16" t="n"/>
      <c r="G56" s="16" t="n"/>
      <c r="H56" s="16" t="n"/>
      <c r="I56" s="17" t="n"/>
      <c r="J56" s="21">
        <f>IF($H56="","",IFERROR(VLOOKUP($H56,Assumptions!$A$5:$F$104,2,FALSE),""))</f>
        <v/>
      </c>
      <c r="K56" s="22">
        <f>IF(OR($I56="",$J56=""),"",IFERROR($I56*$J56,""))</f>
        <v/>
      </c>
      <c r="L56" s="22">
        <f>IF($H56="","",IFERROR(VLOOKUP($H56,Assumptions!$A$5:$F$104,3,FALSE),""))</f>
        <v/>
      </c>
      <c r="M56" s="23">
        <f>IF($H56="","",IFERROR(VLOOKUP($H56,Assumptions!$A$5:$F$104,4,FALSE),""))</f>
        <v/>
      </c>
      <c r="N56" s="23">
        <f>IF($H56="","",IFERROR(VLOOKUP($H56,Assumptions!$A$5:$F$104,5,FALSE),""))</f>
        <v/>
      </c>
      <c r="O56" s="23">
        <f>IF(OR($K56="",$N56=""),"",IFERROR($K56*$N56,""))</f>
        <v/>
      </c>
      <c r="P56" s="16" t="n"/>
      <c r="Q56" s="16" t="n"/>
      <c r="R56" s="14">
        <f>IF(COUNTA($A56:$I56,$P56:$Q56)=0,"",IF($Q56="Canceled","Canceled - excluded from completed totals",IF($A56="","Check: enter a date",IF($H56="","Check: select a product",IF($I56="","Check: enter application gallons",IF(OR($J56="",$L56="",$M56="",$N56=""),"Check: complete product setup",IF(IFERROR(VLOOKUP($H56,Assumptions!$A$5:$F$104,6,FALSE),"")&lt;&gt;"Active","Check: product status is not Active",IF($P56="","Check: assign cost responsibility",IF($Q56="","Check: select a status",IF($I56&gt;Assumptions!$H$6,"Check: application quantity exceeds limit",IF($J56&gt;Assumptions!$H$7,"Check: dilution exceeds limit",IF($O56&gt;Assumptions!$H$5,"Check: cost exceeds review threshold","Ready for human review"))))))))))))</f>
        <v/>
      </c>
    </row>
    <row r="57">
      <c r="A57" s="15" t="n"/>
      <c r="B57" s="16" t="n"/>
      <c r="C57" s="16" t="n"/>
      <c r="D57" s="16" t="n"/>
      <c r="E57" s="16" t="n"/>
      <c r="F57" s="16" t="n"/>
      <c r="G57" s="16" t="n"/>
      <c r="H57" s="16" t="n"/>
      <c r="I57" s="17" t="n"/>
      <c r="J57" s="18">
        <f>IF($H57="","",IFERROR(VLOOKUP($H57,Assumptions!$A$5:$F$104,2,FALSE),""))</f>
        <v/>
      </c>
      <c r="K57" s="19">
        <f>IF(OR($I57="",$J57=""),"",IFERROR($I57*$J57,""))</f>
        <v/>
      </c>
      <c r="L57" s="19">
        <f>IF($H57="","",IFERROR(VLOOKUP($H57,Assumptions!$A$5:$F$104,3,FALSE),""))</f>
        <v/>
      </c>
      <c r="M57" s="20">
        <f>IF($H57="","",IFERROR(VLOOKUP($H57,Assumptions!$A$5:$F$104,4,FALSE),""))</f>
        <v/>
      </c>
      <c r="N57" s="20">
        <f>IF($H57="","",IFERROR(VLOOKUP($H57,Assumptions!$A$5:$F$104,5,FALSE),""))</f>
        <v/>
      </c>
      <c r="O57" s="20">
        <f>IF(OR($K57="",$N57=""),"",IFERROR($K57*$N57,""))</f>
        <v/>
      </c>
      <c r="P57" s="16" t="n"/>
      <c r="Q57" s="16" t="n"/>
      <c r="R57" s="13">
        <f>IF(COUNTA($A57:$I57,$P57:$Q57)=0,"",IF($Q57="Canceled","Canceled - excluded from completed totals",IF($A57="","Check: enter a date",IF($H57="","Check: select a product",IF($I57="","Check: enter application gallons",IF(OR($J57="",$L57="",$M57="",$N57=""),"Check: complete product setup",IF(IFERROR(VLOOKUP($H57,Assumptions!$A$5:$F$104,6,FALSE),"")&lt;&gt;"Active","Check: product status is not Active",IF($P57="","Check: assign cost responsibility",IF($Q57="","Check: select a status",IF($I57&gt;Assumptions!$H$6,"Check: application quantity exceeds limit",IF($J57&gt;Assumptions!$H$7,"Check: dilution exceeds limit",IF($O57&gt;Assumptions!$H$5,"Check: cost exceeds review threshold","Ready for human review"))))))))))))</f>
        <v/>
      </c>
    </row>
    <row r="58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7" t="n"/>
      <c r="J58" s="21">
        <f>IF($H58="","",IFERROR(VLOOKUP($H58,Assumptions!$A$5:$F$104,2,FALSE),""))</f>
        <v/>
      </c>
      <c r="K58" s="22">
        <f>IF(OR($I58="",$J58=""),"",IFERROR($I58*$J58,""))</f>
        <v/>
      </c>
      <c r="L58" s="22">
        <f>IF($H58="","",IFERROR(VLOOKUP($H58,Assumptions!$A$5:$F$104,3,FALSE),""))</f>
        <v/>
      </c>
      <c r="M58" s="23">
        <f>IF($H58="","",IFERROR(VLOOKUP($H58,Assumptions!$A$5:$F$104,4,FALSE),""))</f>
        <v/>
      </c>
      <c r="N58" s="23">
        <f>IF($H58="","",IFERROR(VLOOKUP($H58,Assumptions!$A$5:$F$104,5,FALSE),""))</f>
        <v/>
      </c>
      <c r="O58" s="23">
        <f>IF(OR($K58="",$N58=""),"",IFERROR($K58*$N58,""))</f>
        <v/>
      </c>
      <c r="P58" s="16" t="n"/>
      <c r="Q58" s="16" t="n"/>
      <c r="R58" s="14">
        <f>IF(COUNTA($A58:$I58,$P58:$Q58)=0,"",IF($Q58="Canceled","Canceled - excluded from completed totals",IF($A58="","Check: enter a date",IF($H58="","Check: select a product",IF($I58="","Check: enter application gallons",IF(OR($J58="",$L58="",$M58="",$N58=""),"Check: complete product setup",IF(IFERROR(VLOOKUP($H58,Assumptions!$A$5:$F$104,6,FALSE),"")&lt;&gt;"Active","Check: product status is not Active",IF($P58="","Check: assign cost responsibility",IF($Q58="","Check: select a status",IF($I58&gt;Assumptions!$H$6,"Check: application quantity exceeds limit",IF($J58&gt;Assumptions!$H$7,"Check: dilution exceeds limit",IF($O58&gt;Assumptions!$H$5,"Check: cost exceeds review threshold","Ready for human review"))))))))))))</f>
        <v/>
      </c>
    </row>
    <row r="59">
      <c r="A59" s="15" t="n"/>
      <c r="B59" s="16" t="n"/>
      <c r="C59" s="16" t="n"/>
      <c r="D59" s="16" t="n"/>
      <c r="E59" s="16" t="n"/>
      <c r="F59" s="16" t="n"/>
      <c r="G59" s="16" t="n"/>
      <c r="H59" s="16" t="n"/>
      <c r="I59" s="17" t="n"/>
      <c r="J59" s="18">
        <f>IF($H59="","",IFERROR(VLOOKUP($H59,Assumptions!$A$5:$F$104,2,FALSE),""))</f>
        <v/>
      </c>
      <c r="K59" s="19">
        <f>IF(OR($I59="",$J59=""),"",IFERROR($I59*$J59,""))</f>
        <v/>
      </c>
      <c r="L59" s="19">
        <f>IF($H59="","",IFERROR(VLOOKUP($H59,Assumptions!$A$5:$F$104,3,FALSE),""))</f>
        <v/>
      </c>
      <c r="M59" s="20">
        <f>IF($H59="","",IFERROR(VLOOKUP($H59,Assumptions!$A$5:$F$104,4,FALSE),""))</f>
        <v/>
      </c>
      <c r="N59" s="20">
        <f>IF($H59="","",IFERROR(VLOOKUP($H59,Assumptions!$A$5:$F$104,5,FALSE),""))</f>
        <v/>
      </c>
      <c r="O59" s="20">
        <f>IF(OR($K59="",$N59=""),"",IFERROR($K59*$N59,""))</f>
        <v/>
      </c>
      <c r="P59" s="16" t="n"/>
      <c r="Q59" s="16" t="n"/>
      <c r="R59" s="13">
        <f>IF(COUNTA($A59:$I59,$P59:$Q59)=0,"",IF($Q59="Canceled","Canceled - excluded from completed totals",IF($A59="","Check: enter a date",IF($H59="","Check: select a product",IF($I59="","Check: enter application gallons",IF(OR($J59="",$L59="",$M59="",$N59=""),"Check: complete product setup",IF(IFERROR(VLOOKUP($H59,Assumptions!$A$5:$F$104,6,FALSE),"")&lt;&gt;"Active","Check: product status is not Active",IF($P59="","Check: assign cost responsibility",IF($Q59="","Check: select a status",IF($I59&gt;Assumptions!$H$6,"Check: application quantity exceeds limit",IF($J59&gt;Assumptions!$H$7,"Check: dilution exceeds limit",IF($O59&gt;Assumptions!$H$5,"Check: cost exceeds review threshold","Ready for human review"))))))))))))</f>
        <v/>
      </c>
    </row>
    <row r="60">
      <c r="A60" s="15" t="n"/>
      <c r="B60" s="16" t="n"/>
      <c r="C60" s="16" t="n"/>
      <c r="D60" s="16" t="n"/>
      <c r="E60" s="16" t="n"/>
      <c r="F60" s="16" t="n"/>
      <c r="G60" s="16" t="n"/>
      <c r="H60" s="16" t="n"/>
      <c r="I60" s="17" t="n"/>
      <c r="J60" s="21">
        <f>IF($H60="","",IFERROR(VLOOKUP($H60,Assumptions!$A$5:$F$104,2,FALSE),""))</f>
        <v/>
      </c>
      <c r="K60" s="22">
        <f>IF(OR($I60="",$J60=""),"",IFERROR($I60*$J60,""))</f>
        <v/>
      </c>
      <c r="L60" s="22">
        <f>IF($H60="","",IFERROR(VLOOKUP($H60,Assumptions!$A$5:$F$104,3,FALSE),""))</f>
        <v/>
      </c>
      <c r="M60" s="23">
        <f>IF($H60="","",IFERROR(VLOOKUP($H60,Assumptions!$A$5:$F$104,4,FALSE),""))</f>
        <v/>
      </c>
      <c r="N60" s="23">
        <f>IF($H60="","",IFERROR(VLOOKUP($H60,Assumptions!$A$5:$F$104,5,FALSE),""))</f>
        <v/>
      </c>
      <c r="O60" s="23">
        <f>IF(OR($K60="",$N60=""),"",IFERROR($K60*$N60,""))</f>
        <v/>
      </c>
      <c r="P60" s="16" t="n"/>
      <c r="Q60" s="16" t="n"/>
      <c r="R60" s="14">
        <f>IF(COUNTA($A60:$I60,$P60:$Q60)=0,"",IF($Q60="Canceled","Canceled - excluded from completed totals",IF($A60="","Check: enter a date",IF($H60="","Check: select a product",IF($I60="","Check: enter application gallons",IF(OR($J60="",$L60="",$M60="",$N60=""),"Check: complete product setup",IF(IFERROR(VLOOKUP($H60,Assumptions!$A$5:$F$104,6,FALSE),"")&lt;&gt;"Active","Check: product status is not Active",IF($P60="","Check: assign cost responsibility",IF($Q60="","Check: select a status",IF($I60&gt;Assumptions!$H$6,"Check: application quantity exceeds limit",IF($J60&gt;Assumptions!$H$7,"Check: dilution exceeds limit",IF($O60&gt;Assumptions!$H$5,"Check: cost exceeds review threshold","Ready for human review"))))))))))))</f>
        <v/>
      </c>
    </row>
    <row r="61">
      <c r="A61" s="15" t="n"/>
      <c r="B61" s="16" t="n"/>
      <c r="C61" s="16" t="n"/>
      <c r="D61" s="16" t="n"/>
      <c r="E61" s="16" t="n"/>
      <c r="F61" s="16" t="n"/>
      <c r="G61" s="16" t="n"/>
      <c r="H61" s="16" t="n"/>
      <c r="I61" s="17" t="n"/>
      <c r="J61" s="18">
        <f>IF($H61="","",IFERROR(VLOOKUP($H61,Assumptions!$A$5:$F$104,2,FALSE),""))</f>
        <v/>
      </c>
      <c r="K61" s="19">
        <f>IF(OR($I61="",$J61=""),"",IFERROR($I61*$J61,""))</f>
        <v/>
      </c>
      <c r="L61" s="19">
        <f>IF($H61="","",IFERROR(VLOOKUP($H61,Assumptions!$A$5:$F$104,3,FALSE),""))</f>
        <v/>
      </c>
      <c r="M61" s="20">
        <f>IF($H61="","",IFERROR(VLOOKUP($H61,Assumptions!$A$5:$F$104,4,FALSE),""))</f>
        <v/>
      </c>
      <c r="N61" s="20">
        <f>IF($H61="","",IFERROR(VLOOKUP($H61,Assumptions!$A$5:$F$104,5,FALSE),""))</f>
        <v/>
      </c>
      <c r="O61" s="20">
        <f>IF(OR($K61="",$N61=""),"",IFERROR($K61*$N61,""))</f>
        <v/>
      </c>
      <c r="P61" s="16" t="n"/>
      <c r="Q61" s="16" t="n"/>
      <c r="R61" s="13">
        <f>IF(COUNTA($A61:$I61,$P61:$Q61)=0,"",IF($Q61="Canceled","Canceled - excluded from completed totals",IF($A61="","Check: enter a date",IF($H61="","Check: select a product",IF($I61="","Check: enter application gallons",IF(OR($J61="",$L61="",$M61="",$N61=""),"Check: complete product setup",IF(IFERROR(VLOOKUP($H61,Assumptions!$A$5:$F$104,6,FALSE),"")&lt;&gt;"Active","Check: product status is not Active",IF($P61="","Check: assign cost responsibility",IF($Q61="","Check: select a status",IF($I61&gt;Assumptions!$H$6,"Check: application quantity exceeds limit",IF($J61&gt;Assumptions!$H$7,"Check: dilution exceeds limit",IF($O61&gt;Assumptions!$H$5,"Check: cost exceeds review threshold","Ready for human review"))))))))))))</f>
        <v/>
      </c>
    </row>
    <row r="62">
      <c r="A62" s="15" t="n"/>
      <c r="B62" s="16" t="n"/>
      <c r="C62" s="16" t="n"/>
      <c r="D62" s="16" t="n"/>
      <c r="E62" s="16" t="n"/>
      <c r="F62" s="16" t="n"/>
      <c r="G62" s="16" t="n"/>
      <c r="H62" s="16" t="n"/>
      <c r="I62" s="17" t="n"/>
      <c r="J62" s="21">
        <f>IF($H62="","",IFERROR(VLOOKUP($H62,Assumptions!$A$5:$F$104,2,FALSE),""))</f>
        <v/>
      </c>
      <c r="K62" s="22">
        <f>IF(OR($I62="",$J62=""),"",IFERROR($I62*$J62,""))</f>
        <v/>
      </c>
      <c r="L62" s="22">
        <f>IF($H62="","",IFERROR(VLOOKUP($H62,Assumptions!$A$5:$F$104,3,FALSE),""))</f>
        <v/>
      </c>
      <c r="M62" s="23">
        <f>IF($H62="","",IFERROR(VLOOKUP($H62,Assumptions!$A$5:$F$104,4,FALSE),""))</f>
        <v/>
      </c>
      <c r="N62" s="23">
        <f>IF($H62="","",IFERROR(VLOOKUP($H62,Assumptions!$A$5:$F$104,5,FALSE),""))</f>
        <v/>
      </c>
      <c r="O62" s="23">
        <f>IF(OR($K62="",$N62=""),"",IFERROR($K62*$N62,""))</f>
        <v/>
      </c>
      <c r="P62" s="16" t="n"/>
      <c r="Q62" s="16" t="n"/>
      <c r="R62" s="14">
        <f>IF(COUNTA($A62:$I62,$P62:$Q62)=0,"",IF($Q62="Canceled","Canceled - excluded from completed totals",IF($A62="","Check: enter a date",IF($H62="","Check: select a product",IF($I62="","Check: enter application gallons",IF(OR($J62="",$L62="",$M62="",$N62=""),"Check: complete product setup",IF(IFERROR(VLOOKUP($H62,Assumptions!$A$5:$F$104,6,FALSE),"")&lt;&gt;"Active","Check: product status is not Active",IF($P62="","Check: assign cost responsibility",IF($Q62="","Check: select a status",IF($I62&gt;Assumptions!$H$6,"Check: application quantity exceeds limit",IF($J62&gt;Assumptions!$H$7,"Check: dilution exceeds limit",IF($O62&gt;Assumptions!$H$5,"Check: cost exceeds review threshold","Ready for human review"))))))))))))</f>
        <v/>
      </c>
    </row>
    <row r="63">
      <c r="A63" s="15" t="n"/>
      <c r="B63" s="16" t="n"/>
      <c r="C63" s="16" t="n"/>
      <c r="D63" s="16" t="n"/>
      <c r="E63" s="16" t="n"/>
      <c r="F63" s="16" t="n"/>
      <c r="G63" s="16" t="n"/>
      <c r="H63" s="16" t="n"/>
      <c r="I63" s="17" t="n"/>
      <c r="J63" s="18">
        <f>IF($H63="","",IFERROR(VLOOKUP($H63,Assumptions!$A$5:$F$104,2,FALSE),""))</f>
        <v/>
      </c>
      <c r="K63" s="19">
        <f>IF(OR($I63="",$J63=""),"",IFERROR($I63*$J63,""))</f>
        <v/>
      </c>
      <c r="L63" s="19">
        <f>IF($H63="","",IFERROR(VLOOKUP($H63,Assumptions!$A$5:$F$104,3,FALSE),""))</f>
        <v/>
      </c>
      <c r="M63" s="20">
        <f>IF($H63="","",IFERROR(VLOOKUP($H63,Assumptions!$A$5:$F$104,4,FALSE),""))</f>
        <v/>
      </c>
      <c r="N63" s="20">
        <f>IF($H63="","",IFERROR(VLOOKUP($H63,Assumptions!$A$5:$F$104,5,FALSE),""))</f>
        <v/>
      </c>
      <c r="O63" s="20">
        <f>IF(OR($K63="",$N63=""),"",IFERROR($K63*$N63,""))</f>
        <v/>
      </c>
      <c r="P63" s="16" t="n"/>
      <c r="Q63" s="16" t="n"/>
      <c r="R63" s="13">
        <f>IF(COUNTA($A63:$I63,$P63:$Q63)=0,"",IF($Q63="Canceled","Canceled - excluded from completed totals",IF($A63="","Check: enter a date",IF($H63="","Check: select a product",IF($I63="","Check: enter application gallons",IF(OR($J63="",$L63="",$M63="",$N63=""),"Check: complete product setup",IF(IFERROR(VLOOKUP($H63,Assumptions!$A$5:$F$104,6,FALSE),"")&lt;&gt;"Active","Check: product status is not Active",IF($P63="","Check: assign cost responsibility",IF($Q63="","Check: select a status",IF($I63&gt;Assumptions!$H$6,"Check: application quantity exceeds limit",IF($J63&gt;Assumptions!$H$7,"Check: dilution exceeds limit",IF($O63&gt;Assumptions!$H$5,"Check: cost exceeds review threshold","Ready for human review"))))))))))))</f>
        <v/>
      </c>
    </row>
    <row r="64">
      <c r="A64" s="15" t="n"/>
      <c r="B64" s="16" t="n"/>
      <c r="C64" s="16" t="n"/>
      <c r="D64" s="16" t="n"/>
      <c r="E64" s="16" t="n"/>
      <c r="F64" s="16" t="n"/>
      <c r="G64" s="16" t="n"/>
      <c r="H64" s="16" t="n"/>
      <c r="I64" s="17" t="n"/>
      <c r="J64" s="21">
        <f>IF($H64="","",IFERROR(VLOOKUP($H64,Assumptions!$A$5:$F$104,2,FALSE),""))</f>
        <v/>
      </c>
      <c r="K64" s="22">
        <f>IF(OR($I64="",$J64=""),"",IFERROR($I64*$J64,""))</f>
        <v/>
      </c>
      <c r="L64" s="22">
        <f>IF($H64="","",IFERROR(VLOOKUP($H64,Assumptions!$A$5:$F$104,3,FALSE),""))</f>
        <v/>
      </c>
      <c r="M64" s="23">
        <f>IF($H64="","",IFERROR(VLOOKUP($H64,Assumptions!$A$5:$F$104,4,FALSE),""))</f>
        <v/>
      </c>
      <c r="N64" s="23">
        <f>IF($H64="","",IFERROR(VLOOKUP($H64,Assumptions!$A$5:$F$104,5,FALSE),""))</f>
        <v/>
      </c>
      <c r="O64" s="23">
        <f>IF(OR($K64="",$N64=""),"",IFERROR($K64*$N64,""))</f>
        <v/>
      </c>
      <c r="P64" s="16" t="n"/>
      <c r="Q64" s="16" t="n"/>
      <c r="R64" s="14">
        <f>IF(COUNTA($A64:$I64,$P64:$Q64)=0,"",IF($Q64="Canceled","Canceled - excluded from completed totals",IF($A64="","Check: enter a date",IF($H64="","Check: select a product",IF($I64="","Check: enter application gallons",IF(OR($J64="",$L64="",$M64="",$N64=""),"Check: complete product setup",IF(IFERROR(VLOOKUP($H64,Assumptions!$A$5:$F$104,6,FALSE),"")&lt;&gt;"Active","Check: product status is not Active",IF($P64="","Check: assign cost responsibility",IF($Q64="","Check: select a status",IF($I64&gt;Assumptions!$H$6,"Check: application quantity exceeds limit",IF($J64&gt;Assumptions!$H$7,"Check: dilution exceeds limit",IF($O64&gt;Assumptions!$H$5,"Check: cost exceeds review threshold","Ready for human review"))))))))))))</f>
        <v/>
      </c>
    </row>
    <row r="65">
      <c r="A65" s="15" t="n"/>
      <c r="B65" s="16" t="n"/>
      <c r="C65" s="16" t="n"/>
      <c r="D65" s="16" t="n"/>
      <c r="E65" s="16" t="n"/>
      <c r="F65" s="16" t="n"/>
      <c r="G65" s="16" t="n"/>
      <c r="H65" s="16" t="n"/>
      <c r="I65" s="17" t="n"/>
      <c r="J65" s="18">
        <f>IF($H65="","",IFERROR(VLOOKUP($H65,Assumptions!$A$5:$F$104,2,FALSE),""))</f>
        <v/>
      </c>
      <c r="K65" s="19">
        <f>IF(OR($I65="",$J65=""),"",IFERROR($I65*$J65,""))</f>
        <v/>
      </c>
      <c r="L65" s="19">
        <f>IF($H65="","",IFERROR(VLOOKUP($H65,Assumptions!$A$5:$F$104,3,FALSE),""))</f>
        <v/>
      </c>
      <c r="M65" s="20">
        <f>IF($H65="","",IFERROR(VLOOKUP($H65,Assumptions!$A$5:$F$104,4,FALSE),""))</f>
        <v/>
      </c>
      <c r="N65" s="20">
        <f>IF($H65="","",IFERROR(VLOOKUP($H65,Assumptions!$A$5:$F$104,5,FALSE),""))</f>
        <v/>
      </c>
      <c r="O65" s="20">
        <f>IF(OR($K65="",$N65=""),"",IFERROR($K65*$N65,""))</f>
        <v/>
      </c>
      <c r="P65" s="16" t="n"/>
      <c r="Q65" s="16" t="n"/>
      <c r="R65" s="13">
        <f>IF(COUNTA($A65:$I65,$P65:$Q65)=0,"",IF($Q65="Canceled","Canceled - excluded from completed totals",IF($A65="","Check: enter a date",IF($H65="","Check: select a product",IF($I65="","Check: enter application gallons",IF(OR($J65="",$L65="",$M65="",$N65=""),"Check: complete product setup",IF(IFERROR(VLOOKUP($H65,Assumptions!$A$5:$F$104,6,FALSE),"")&lt;&gt;"Active","Check: product status is not Active",IF($P65="","Check: assign cost responsibility",IF($Q65="","Check: select a status",IF($I65&gt;Assumptions!$H$6,"Check: application quantity exceeds limit",IF($J65&gt;Assumptions!$H$7,"Check: dilution exceeds limit",IF($O65&gt;Assumptions!$H$5,"Check: cost exceeds review threshold","Ready for human review"))))))))))))</f>
        <v/>
      </c>
    </row>
    <row r="66">
      <c r="A66" s="15" t="n"/>
      <c r="B66" s="16" t="n"/>
      <c r="C66" s="16" t="n"/>
      <c r="D66" s="16" t="n"/>
      <c r="E66" s="16" t="n"/>
      <c r="F66" s="16" t="n"/>
      <c r="G66" s="16" t="n"/>
      <c r="H66" s="16" t="n"/>
      <c r="I66" s="17" t="n"/>
      <c r="J66" s="21">
        <f>IF($H66="","",IFERROR(VLOOKUP($H66,Assumptions!$A$5:$F$104,2,FALSE),""))</f>
        <v/>
      </c>
      <c r="K66" s="22">
        <f>IF(OR($I66="",$J66=""),"",IFERROR($I66*$J66,""))</f>
        <v/>
      </c>
      <c r="L66" s="22">
        <f>IF($H66="","",IFERROR(VLOOKUP($H66,Assumptions!$A$5:$F$104,3,FALSE),""))</f>
        <v/>
      </c>
      <c r="M66" s="23">
        <f>IF($H66="","",IFERROR(VLOOKUP($H66,Assumptions!$A$5:$F$104,4,FALSE),""))</f>
        <v/>
      </c>
      <c r="N66" s="23">
        <f>IF($H66="","",IFERROR(VLOOKUP($H66,Assumptions!$A$5:$F$104,5,FALSE),""))</f>
        <v/>
      </c>
      <c r="O66" s="23">
        <f>IF(OR($K66="",$N66=""),"",IFERROR($K66*$N66,""))</f>
        <v/>
      </c>
      <c r="P66" s="16" t="n"/>
      <c r="Q66" s="16" t="n"/>
      <c r="R66" s="14">
        <f>IF(COUNTA($A66:$I66,$P66:$Q66)=0,"",IF($Q66="Canceled","Canceled - excluded from completed totals",IF($A66="","Check: enter a date",IF($H66="","Check: select a product",IF($I66="","Check: enter application gallons",IF(OR($J66="",$L66="",$M66="",$N66=""),"Check: complete product setup",IF(IFERROR(VLOOKUP($H66,Assumptions!$A$5:$F$104,6,FALSE),"")&lt;&gt;"Active","Check: product status is not Active",IF($P66="","Check: assign cost responsibility",IF($Q66="","Check: select a status",IF($I66&gt;Assumptions!$H$6,"Check: application quantity exceeds limit",IF($J66&gt;Assumptions!$H$7,"Check: dilution exceeds limit",IF($O66&gt;Assumptions!$H$5,"Check: cost exceeds review threshold","Ready for human review"))))))))))))</f>
        <v/>
      </c>
    </row>
    <row r="67">
      <c r="A67" s="15" t="n"/>
      <c r="B67" s="16" t="n"/>
      <c r="C67" s="16" t="n"/>
      <c r="D67" s="16" t="n"/>
      <c r="E67" s="16" t="n"/>
      <c r="F67" s="16" t="n"/>
      <c r="G67" s="16" t="n"/>
      <c r="H67" s="16" t="n"/>
      <c r="I67" s="17" t="n"/>
      <c r="J67" s="18">
        <f>IF($H67="","",IFERROR(VLOOKUP($H67,Assumptions!$A$5:$F$104,2,FALSE),""))</f>
        <v/>
      </c>
      <c r="K67" s="19">
        <f>IF(OR($I67="",$J67=""),"",IFERROR($I67*$J67,""))</f>
        <v/>
      </c>
      <c r="L67" s="19">
        <f>IF($H67="","",IFERROR(VLOOKUP($H67,Assumptions!$A$5:$F$104,3,FALSE),""))</f>
        <v/>
      </c>
      <c r="M67" s="20">
        <f>IF($H67="","",IFERROR(VLOOKUP($H67,Assumptions!$A$5:$F$104,4,FALSE),""))</f>
        <v/>
      </c>
      <c r="N67" s="20">
        <f>IF($H67="","",IFERROR(VLOOKUP($H67,Assumptions!$A$5:$F$104,5,FALSE),""))</f>
        <v/>
      </c>
      <c r="O67" s="20">
        <f>IF(OR($K67="",$N67=""),"",IFERROR($K67*$N67,""))</f>
        <v/>
      </c>
      <c r="P67" s="16" t="n"/>
      <c r="Q67" s="16" t="n"/>
      <c r="R67" s="13">
        <f>IF(COUNTA($A67:$I67,$P67:$Q67)=0,"",IF($Q67="Canceled","Canceled - excluded from completed totals",IF($A67="","Check: enter a date",IF($H67="","Check: select a product",IF($I67="","Check: enter application gallons",IF(OR($J67="",$L67="",$M67="",$N67=""),"Check: complete product setup",IF(IFERROR(VLOOKUP($H67,Assumptions!$A$5:$F$104,6,FALSE),"")&lt;&gt;"Active","Check: product status is not Active",IF($P67="","Check: assign cost responsibility",IF($Q67="","Check: select a status",IF($I67&gt;Assumptions!$H$6,"Check: application quantity exceeds limit",IF($J67&gt;Assumptions!$H$7,"Check: dilution exceeds limit",IF($O67&gt;Assumptions!$H$5,"Check: cost exceeds review threshold","Ready for human review"))))))))))))</f>
        <v/>
      </c>
    </row>
    <row r="68">
      <c r="A68" s="15" t="n"/>
      <c r="B68" s="16" t="n"/>
      <c r="C68" s="16" t="n"/>
      <c r="D68" s="16" t="n"/>
      <c r="E68" s="16" t="n"/>
      <c r="F68" s="16" t="n"/>
      <c r="G68" s="16" t="n"/>
      <c r="H68" s="16" t="n"/>
      <c r="I68" s="17" t="n"/>
      <c r="J68" s="21">
        <f>IF($H68="","",IFERROR(VLOOKUP($H68,Assumptions!$A$5:$F$104,2,FALSE),""))</f>
        <v/>
      </c>
      <c r="K68" s="22">
        <f>IF(OR($I68="",$J68=""),"",IFERROR($I68*$J68,""))</f>
        <v/>
      </c>
      <c r="L68" s="22">
        <f>IF($H68="","",IFERROR(VLOOKUP($H68,Assumptions!$A$5:$F$104,3,FALSE),""))</f>
        <v/>
      </c>
      <c r="M68" s="23">
        <f>IF($H68="","",IFERROR(VLOOKUP($H68,Assumptions!$A$5:$F$104,4,FALSE),""))</f>
        <v/>
      </c>
      <c r="N68" s="23">
        <f>IF($H68="","",IFERROR(VLOOKUP($H68,Assumptions!$A$5:$F$104,5,FALSE),""))</f>
        <v/>
      </c>
      <c r="O68" s="23">
        <f>IF(OR($K68="",$N68=""),"",IFERROR($K68*$N68,""))</f>
        <v/>
      </c>
      <c r="P68" s="16" t="n"/>
      <c r="Q68" s="16" t="n"/>
      <c r="R68" s="14">
        <f>IF(COUNTA($A68:$I68,$P68:$Q68)=0,"",IF($Q68="Canceled","Canceled - excluded from completed totals",IF($A68="","Check: enter a date",IF($H68="","Check: select a product",IF($I68="","Check: enter application gallons",IF(OR($J68="",$L68="",$M68="",$N68=""),"Check: complete product setup",IF(IFERROR(VLOOKUP($H68,Assumptions!$A$5:$F$104,6,FALSE),"")&lt;&gt;"Active","Check: product status is not Active",IF($P68="","Check: assign cost responsibility",IF($Q68="","Check: select a status",IF($I68&gt;Assumptions!$H$6,"Check: application quantity exceeds limit",IF($J68&gt;Assumptions!$H$7,"Check: dilution exceeds limit",IF($O68&gt;Assumptions!$H$5,"Check: cost exceeds review threshold","Ready for human review"))))))))))))</f>
        <v/>
      </c>
    </row>
    <row r="69">
      <c r="A69" s="15" t="n"/>
      <c r="B69" s="16" t="n"/>
      <c r="C69" s="16" t="n"/>
      <c r="D69" s="16" t="n"/>
      <c r="E69" s="16" t="n"/>
      <c r="F69" s="16" t="n"/>
      <c r="G69" s="16" t="n"/>
      <c r="H69" s="16" t="n"/>
      <c r="I69" s="17" t="n"/>
      <c r="J69" s="18">
        <f>IF($H69="","",IFERROR(VLOOKUP($H69,Assumptions!$A$5:$F$104,2,FALSE),""))</f>
        <v/>
      </c>
      <c r="K69" s="19">
        <f>IF(OR($I69="",$J69=""),"",IFERROR($I69*$J69,""))</f>
        <v/>
      </c>
      <c r="L69" s="19">
        <f>IF($H69="","",IFERROR(VLOOKUP($H69,Assumptions!$A$5:$F$104,3,FALSE),""))</f>
        <v/>
      </c>
      <c r="M69" s="20">
        <f>IF($H69="","",IFERROR(VLOOKUP($H69,Assumptions!$A$5:$F$104,4,FALSE),""))</f>
        <v/>
      </c>
      <c r="N69" s="20">
        <f>IF($H69="","",IFERROR(VLOOKUP($H69,Assumptions!$A$5:$F$104,5,FALSE),""))</f>
        <v/>
      </c>
      <c r="O69" s="20">
        <f>IF(OR($K69="",$N69=""),"",IFERROR($K69*$N69,""))</f>
        <v/>
      </c>
      <c r="P69" s="16" t="n"/>
      <c r="Q69" s="16" t="n"/>
      <c r="R69" s="13">
        <f>IF(COUNTA($A69:$I69,$P69:$Q69)=0,"",IF($Q69="Canceled","Canceled - excluded from completed totals",IF($A69="","Check: enter a date",IF($H69="","Check: select a product",IF($I69="","Check: enter application gallons",IF(OR($J69="",$L69="",$M69="",$N69=""),"Check: complete product setup",IF(IFERROR(VLOOKUP($H69,Assumptions!$A$5:$F$104,6,FALSE),"")&lt;&gt;"Active","Check: product status is not Active",IF($P69="","Check: assign cost responsibility",IF($Q69="","Check: select a status",IF($I69&gt;Assumptions!$H$6,"Check: application quantity exceeds limit",IF($J69&gt;Assumptions!$H$7,"Check: dilution exceeds limit",IF($O69&gt;Assumptions!$H$5,"Check: cost exceeds review threshold","Ready for human review"))))))))))))</f>
        <v/>
      </c>
    </row>
    <row r="70">
      <c r="A70" s="15" t="n"/>
      <c r="B70" s="16" t="n"/>
      <c r="C70" s="16" t="n"/>
      <c r="D70" s="16" t="n"/>
      <c r="E70" s="16" t="n"/>
      <c r="F70" s="16" t="n"/>
      <c r="G70" s="16" t="n"/>
      <c r="H70" s="16" t="n"/>
      <c r="I70" s="17" t="n"/>
      <c r="J70" s="21">
        <f>IF($H70="","",IFERROR(VLOOKUP($H70,Assumptions!$A$5:$F$104,2,FALSE),""))</f>
        <v/>
      </c>
      <c r="K70" s="22">
        <f>IF(OR($I70="",$J70=""),"",IFERROR($I70*$J70,""))</f>
        <v/>
      </c>
      <c r="L70" s="22">
        <f>IF($H70="","",IFERROR(VLOOKUP($H70,Assumptions!$A$5:$F$104,3,FALSE),""))</f>
        <v/>
      </c>
      <c r="M70" s="23">
        <f>IF($H70="","",IFERROR(VLOOKUP($H70,Assumptions!$A$5:$F$104,4,FALSE),""))</f>
        <v/>
      </c>
      <c r="N70" s="23">
        <f>IF($H70="","",IFERROR(VLOOKUP($H70,Assumptions!$A$5:$F$104,5,FALSE),""))</f>
        <v/>
      </c>
      <c r="O70" s="23">
        <f>IF(OR($K70="",$N70=""),"",IFERROR($K70*$N70,""))</f>
        <v/>
      </c>
      <c r="P70" s="16" t="n"/>
      <c r="Q70" s="16" t="n"/>
      <c r="R70" s="14">
        <f>IF(COUNTA($A70:$I70,$P70:$Q70)=0,"",IF($Q70="Canceled","Canceled - excluded from completed totals",IF($A70="","Check: enter a date",IF($H70="","Check: select a product",IF($I70="","Check: enter application gallons",IF(OR($J70="",$L70="",$M70="",$N70=""),"Check: complete product setup",IF(IFERROR(VLOOKUP($H70,Assumptions!$A$5:$F$104,6,FALSE),"")&lt;&gt;"Active","Check: product status is not Active",IF($P70="","Check: assign cost responsibility",IF($Q70="","Check: select a status",IF($I70&gt;Assumptions!$H$6,"Check: application quantity exceeds limit",IF($J70&gt;Assumptions!$H$7,"Check: dilution exceeds limit",IF($O70&gt;Assumptions!$H$5,"Check: cost exceeds review threshold","Ready for human review"))))))))))))</f>
        <v/>
      </c>
    </row>
    <row r="71">
      <c r="A71" s="15" t="n"/>
      <c r="B71" s="16" t="n"/>
      <c r="C71" s="16" t="n"/>
      <c r="D71" s="16" t="n"/>
      <c r="E71" s="16" t="n"/>
      <c r="F71" s="16" t="n"/>
      <c r="G71" s="16" t="n"/>
      <c r="H71" s="16" t="n"/>
      <c r="I71" s="17" t="n"/>
      <c r="J71" s="18">
        <f>IF($H71="","",IFERROR(VLOOKUP($H71,Assumptions!$A$5:$F$104,2,FALSE),""))</f>
        <v/>
      </c>
      <c r="K71" s="19">
        <f>IF(OR($I71="",$J71=""),"",IFERROR($I71*$J71,""))</f>
        <v/>
      </c>
      <c r="L71" s="19">
        <f>IF($H71="","",IFERROR(VLOOKUP($H71,Assumptions!$A$5:$F$104,3,FALSE),""))</f>
        <v/>
      </c>
      <c r="M71" s="20">
        <f>IF($H71="","",IFERROR(VLOOKUP($H71,Assumptions!$A$5:$F$104,4,FALSE),""))</f>
        <v/>
      </c>
      <c r="N71" s="20">
        <f>IF($H71="","",IFERROR(VLOOKUP($H71,Assumptions!$A$5:$F$104,5,FALSE),""))</f>
        <v/>
      </c>
      <c r="O71" s="20">
        <f>IF(OR($K71="",$N71=""),"",IFERROR($K71*$N71,""))</f>
        <v/>
      </c>
      <c r="P71" s="16" t="n"/>
      <c r="Q71" s="16" t="n"/>
      <c r="R71" s="13">
        <f>IF(COUNTA($A71:$I71,$P71:$Q71)=0,"",IF($Q71="Canceled","Canceled - excluded from completed totals",IF($A71="","Check: enter a date",IF($H71="","Check: select a product",IF($I71="","Check: enter application gallons",IF(OR($J71="",$L71="",$M71="",$N71=""),"Check: complete product setup",IF(IFERROR(VLOOKUP($H71,Assumptions!$A$5:$F$104,6,FALSE),"")&lt;&gt;"Active","Check: product status is not Active",IF($P71="","Check: assign cost responsibility",IF($Q71="","Check: select a status",IF($I71&gt;Assumptions!$H$6,"Check: application quantity exceeds limit",IF($J71&gt;Assumptions!$H$7,"Check: dilution exceeds limit",IF($O71&gt;Assumptions!$H$5,"Check: cost exceeds review threshold","Ready for human review"))))))))))))</f>
        <v/>
      </c>
    </row>
    <row r="72">
      <c r="A72" s="15" t="n"/>
      <c r="B72" s="16" t="n"/>
      <c r="C72" s="16" t="n"/>
      <c r="D72" s="16" t="n"/>
      <c r="E72" s="16" t="n"/>
      <c r="F72" s="16" t="n"/>
      <c r="G72" s="16" t="n"/>
      <c r="H72" s="16" t="n"/>
      <c r="I72" s="17" t="n"/>
      <c r="J72" s="21">
        <f>IF($H72="","",IFERROR(VLOOKUP($H72,Assumptions!$A$5:$F$104,2,FALSE),""))</f>
        <v/>
      </c>
      <c r="K72" s="22">
        <f>IF(OR($I72="",$J72=""),"",IFERROR($I72*$J72,""))</f>
        <v/>
      </c>
      <c r="L72" s="22">
        <f>IF($H72="","",IFERROR(VLOOKUP($H72,Assumptions!$A$5:$F$104,3,FALSE),""))</f>
        <v/>
      </c>
      <c r="M72" s="23">
        <f>IF($H72="","",IFERROR(VLOOKUP($H72,Assumptions!$A$5:$F$104,4,FALSE),""))</f>
        <v/>
      </c>
      <c r="N72" s="23">
        <f>IF($H72="","",IFERROR(VLOOKUP($H72,Assumptions!$A$5:$F$104,5,FALSE),""))</f>
        <v/>
      </c>
      <c r="O72" s="23">
        <f>IF(OR($K72="",$N72=""),"",IFERROR($K72*$N72,""))</f>
        <v/>
      </c>
      <c r="P72" s="16" t="n"/>
      <c r="Q72" s="16" t="n"/>
      <c r="R72" s="14">
        <f>IF(COUNTA($A72:$I72,$P72:$Q72)=0,"",IF($Q72="Canceled","Canceled - excluded from completed totals",IF($A72="","Check: enter a date",IF($H72="","Check: select a product",IF($I72="","Check: enter application gallons",IF(OR($J72="",$L72="",$M72="",$N72=""),"Check: complete product setup",IF(IFERROR(VLOOKUP($H72,Assumptions!$A$5:$F$104,6,FALSE),"")&lt;&gt;"Active","Check: product status is not Active",IF($P72="","Check: assign cost responsibility",IF($Q72="","Check: select a status",IF($I72&gt;Assumptions!$H$6,"Check: application quantity exceeds limit",IF($J72&gt;Assumptions!$H$7,"Check: dilution exceeds limit",IF($O72&gt;Assumptions!$H$5,"Check: cost exceeds review threshold","Ready for human review"))))))))))))</f>
        <v/>
      </c>
    </row>
    <row r="73">
      <c r="A73" s="15" t="n"/>
      <c r="B73" s="16" t="n"/>
      <c r="C73" s="16" t="n"/>
      <c r="D73" s="16" t="n"/>
      <c r="E73" s="16" t="n"/>
      <c r="F73" s="16" t="n"/>
      <c r="G73" s="16" t="n"/>
      <c r="H73" s="16" t="n"/>
      <c r="I73" s="17" t="n"/>
      <c r="J73" s="18">
        <f>IF($H73="","",IFERROR(VLOOKUP($H73,Assumptions!$A$5:$F$104,2,FALSE),""))</f>
        <v/>
      </c>
      <c r="K73" s="19">
        <f>IF(OR($I73="",$J73=""),"",IFERROR($I73*$J73,""))</f>
        <v/>
      </c>
      <c r="L73" s="19">
        <f>IF($H73="","",IFERROR(VLOOKUP($H73,Assumptions!$A$5:$F$104,3,FALSE),""))</f>
        <v/>
      </c>
      <c r="M73" s="20">
        <f>IF($H73="","",IFERROR(VLOOKUP($H73,Assumptions!$A$5:$F$104,4,FALSE),""))</f>
        <v/>
      </c>
      <c r="N73" s="20">
        <f>IF($H73="","",IFERROR(VLOOKUP($H73,Assumptions!$A$5:$F$104,5,FALSE),""))</f>
        <v/>
      </c>
      <c r="O73" s="20">
        <f>IF(OR($K73="",$N73=""),"",IFERROR($K73*$N73,""))</f>
        <v/>
      </c>
      <c r="P73" s="16" t="n"/>
      <c r="Q73" s="16" t="n"/>
      <c r="R73" s="13">
        <f>IF(COUNTA($A73:$I73,$P73:$Q73)=0,"",IF($Q73="Canceled","Canceled - excluded from completed totals",IF($A73="","Check: enter a date",IF($H73="","Check: select a product",IF($I73="","Check: enter application gallons",IF(OR($J73="",$L73="",$M73="",$N73=""),"Check: complete product setup",IF(IFERROR(VLOOKUP($H73,Assumptions!$A$5:$F$104,6,FALSE),"")&lt;&gt;"Active","Check: product status is not Active",IF($P73="","Check: assign cost responsibility",IF($Q73="","Check: select a status",IF($I73&gt;Assumptions!$H$6,"Check: application quantity exceeds limit",IF($J73&gt;Assumptions!$H$7,"Check: dilution exceeds limit",IF($O73&gt;Assumptions!$H$5,"Check: cost exceeds review threshold","Ready for human review"))))))))))))</f>
        <v/>
      </c>
    </row>
    <row r="74">
      <c r="A74" s="15" t="n"/>
      <c r="B74" s="16" t="n"/>
      <c r="C74" s="16" t="n"/>
      <c r="D74" s="16" t="n"/>
      <c r="E74" s="16" t="n"/>
      <c r="F74" s="16" t="n"/>
      <c r="G74" s="16" t="n"/>
      <c r="H74" s="16" t="n"/>
      <c r="I74" s="17" t="n"/>
      <c r="J74" s="21">
        <f>IF($H74="","",IFERROR(VLOOKUP($H74,Assumptions!$A$5:$F$104,2,FALSE),""))</f>
        <v/>
      </c>
      <c r="K74" s="22">
        <f>IF(OR($I74="",$J74=""),"",IFERROR($I74*$J74,""))</f>
        <v/>
      </c>
      <c r="L74" s="22">
        <f>IF($H74="","",IFERROR(VLOOKUP($H74,Assumptions!$A$5:$F$104,3,FALSE),""))</f>
        <v/>
      </c>
      <c r="M74" s="23">
        <f>IF($H74="","",IFERROR(VLOOKUP($H74,Assumptions!$A$5:$F$104,4,FALSE),""))</f>
        <v/>
      </c>
      <c r="N74" s="23">
        <f>IF($H74="","",IFERROR(VLOOKUP($H74,Assumptions!$A$5:$F$104,5,FALSE),""))</f>
        <v/>
      </c>
      <c r="O74" s="23">
        <f>IF(OR($K74="",$N74=""),"",IFERROR($K74*$N74,""))</f>
        <v/>
      </c>
      <c r="P74" s="16" t="n"/>
      <c r="Q74" s="16" t="n"/>
      <c r="R74" s="14">
        <f>IF(COUNTA($A74:$I74,$P74:$Q74)=0,"",IF($Q74="Canceled","Canceled - excluded from completed totals",IF($A74="","Check: enter a date",IF($H74="","Check: select a product",IF($I74="","Check: enter application gallons",IF(OR($J74="",$L74="",$M74="",$N74=""),"Check: complete product setup",IF(IFERROR(VLOOKUP($H74,Assumptions!$A$5:$F$104,6,FALSE),"")&lt;&gt;"Active","Check: product status is not Active",IF($P74="","Check: assign cost responsibility",IF($Q74="","Check: select a status",IF($I74&gt;Assumptions!$H$6,"Check: application quantity exceeds limit",IF($J74&gt;Assumptions!$H$7,"Check: dilution exceeds limit",IF($O74&gt;Assumptions!$H$5,"Check: cost exceeds review threshold","Ready for human review"))))))))))))</f>
        <v/>
      </c>
    </row>
    <row r="75">
      <c r="A75" s="15" t="n"/>
      <c r="B75" s="16" t="n"/>
      <c r="C75" s="16" t="n"/>
      <c r="D75" s="16" t="n"/>
      <c r="E75" s="16" t="n"/>
      <c r="F75" s="16" t="n"/>
      <c r="G75" s="16" t="n"/>
      <c r="H75" s="16" t="n"/>
      <c r="I75" s="17" t="n"/>
      <c r="J75" s="18">
        <f>IF($H75="","",IFERROR(VLOOKUP($H75,Assumptions!$A$5:$F$104,2,FALSE),""))</f>
        <v/>
      </c>
      <c r="K75" s="19">
        <f>IF(OR($I75="",$J75=""),"",IFERROR($I75*$J75,""))</f>
        <v/>
      </c>
      <c r="L75" s="19">
        <f>IF($H75="","",IFERROR(VLOOKUP($H75,Assumptions!$A$5:$F$104,3,FALSE),""))</f>
        <v/>
      </c>
      <c r="M75" s="20">
        <f>IF($H75="","",IFERROR(VLOOKUP($H75,Assumptions!$A$5:$F$104,4,FALSE),""))</f>
        <v/>
      </c>
      <c r="N75" s="20">
        <f>IF($H75="","",IFERROR(VLOOKUP($H75,Assumptions!$A$5:$F$104,5,FALSE),""))</f>
        <v/>
      </c>
      <c r="O75" s="20">
        <f>IF(OR($K75="",$N75=""),"",IFERROR($K75*$N75,""))</f>
        <v/>
      </c>
      <c r="P75" s="16" t="n"/>
      <c r="Q75" s="16" t="n"/>
      <c r="R75" s="13">
        <f>IF(COUNTA($A75:$I75,$P75:$Q75)=0,"",IF($Q75="Canceled","Canceled - excluded from completed totals",IF($A75="","Check: enter a date",IF($H75="","Check: select a product",IF($I75="","Check: enter application gallons",IF(OR($J75="",$L75="",$M75="",$N75=""),"Check: complete product setup",IF(IFERROR(VLOOKUP($H75,Assumptions!$A$5:$F$104,6,FALSE),"")&lt;&gt;"Active","Check: product status is not Active",IF($P75="","Check: assign cost responsibility",IF($Q75="","Check: select a status",IF($I75&gt;Assumptions!$H$6,"Check: application quantity exceeds limit",IF($J75&gt;Assumptions!$H$7,"Check: dilution exceeds limit",IF($O75&gt;Assumptions!$H$5,"Check: cost exceeds review threshold","Ready for human review"))))))))))))</f>
        <v/>
      </c>
    </row>
    <row r="76">
      <c r="A76" s="15" t="n"/>
      <c r="B76" s="16" t="n"/>
      <c r="C76" s="16" t="n"/>
      <c r="D76" s="16" t="n"/>
      <c r="E76" s="16" t="n"/>
      <c r="F76" s="16" t="n"/>
      <c r="G76" s="16" t="n"/>
      <c r="H76" s="16" t="n"/>
      <c r="I76" s="17" t="n"/>
      <c r="J76" s="21">
        <f>IF($H76="","",IFERROR(VLOOKUP($H76,Assumptions!$A$5:$F$104,2,FALSE),""))</f>
        <v/>
      </c>
      <c r="K76" s="22">
        <f>IF(OR($I76="",$J76=""),"",IFERROR($I76*$J76,""))</f>
        <v/>
      </c>
      <c r="L76" s="22">
        <f>IF($H76="","",IFERROR(VLOOKUP($H76,Assumptions!$A$5:$F$104,3,FALSE),""))</f>
        <v/>
      </c>
      <c r="M76" s="23">
        <f>IF($H76="","",IFERROR(VLOOKUP($H76,Assumptions!$A$5:$F$104,4,FALSE),""))</f>
        <v/>
      </c>
      <c r="N76" s="23">
        <f>IF($H76="","",IFERROR(VLOOKUP($H76,Assumptions!$A$5:$F$104,5,FALSE),""))</f>
        <v/>
      </c>
      <c r="O76" s="23">
        <f>IF(OR($K76="",$N76=""),"",IFERROR($K76*$N76,""))</f>
        <v/>
      </c>
      <c r="P76" s="16" t="n"/>
      <c r="Q76" s="16" t="n"/>
      <c r="R76" s="14">
        <f>IF(COUNTA($A76:$I76,$P76:$Q76)=0,"",IF($Q76="Canceled","Canceled - excluded from completed totals",IF($A76="","Check: enter a date",IF($H76="","Check: select a product",IF($I76="","Check: enter application gallons",IF(OR($J76="",$L76="",$M76="",$N76=""),"Check: complete product setup",IF(IFERROR(VLOOKUP($H76,Assumptions!$A$5:$F$104,6,FALSE),"")&lt;&gt;"Active","Check: product status is not Active",IF($P76="","Check: assign cost responsibility",IF($Q76="","Check: select a status",IF($I76&gt;Assumptions!$H$6,"Check: application quantity exceeds limit",IF($J76&gt;Assumptions!$H$7,"Check: dilution exceeds limit",IF($O76&gt;Assumptions!$H$5,"Check: cost exceeds review threshold","Ready for human review"))))))))))))</f>
        <v/>
      </c>
    </row>
    <row r="77">
      <c r="A77" s="15" t="n"/>
      <c r="B77" s="16" t="n"/>
      <c r="C77" s="16" t="n"/>
      <c r="D77" s="16" t="n"/>
      <c r="E77" s="16" t="n"/>
      <c r="F77" s="16" t="n"/>
      <c r="G77" s="16" t="n"/>
      <c r="H77" s="16" t="n"/>
      <c r="I77" s="17" t="n"/>
      <c r="J77" s="18">
        <f>IF($H77="","",IFERROR(VLOOKUP($H77,Assumptions!$A$5:$F$104,2,FALSE),""))</f>
        <v/>
      </c>
      <c r="K77" s="19">
        <f>IF(OR($I77="",$J77=""),"",IFERROR($I77*$J77,""))</f>
        <v/>
      </c>
      <c r="L77" s="19">
        <f>IF($H77="","",IFERROR(VLOOKUP($H77,Assumptions!$A$5:$F$104,3,FALSE),""))</f>
        <v/>
      </c>
      <c r="M77" s="20">
        <f>IF($H77="","",IFERROR(VLOOKUP($H77,Assumptions!$A$5:$F$104,4,FALSE),""))</f>
        <v/>
      </c>
      <c r="N77" s="20">
        <f>IF($H77="","",IFERROR(VLOOKUP($H77,Assumptions!$A$5:$F$104,5,FALSE),""))</f>
        <v/>
      </c>
      <c r="O77" s="20">
        <f>IF(OR($K77="",$N77=""),"",IFERROR($K77*$N77,""))</f>
        <v/>
      </c>
      <c r="P77" s="16" t="n"/>
      <c r="Q77" s="16" t="n"/>
      <c r="R77" s="13">
        <f>IF(COUNTA($A77:$I77,$P77:$Q77)=0,"",IF($Q77="Canceled","Canceled - excluded from completed totals",IF($A77="","Check: enter a date",IF($H77="","Check: select a product",IF($I77="","Check: enter application gallons",IF(OR($J77="",$L77="",$M77="",$N77=""),"Check: complete product setup",IF(IFERROR(VLOOKUP($H77,Assumptions!$A$5:$F$104,6,FALSE),"")&lt;&gt;"Active","Check: product status is not Active",IF($P77="","Check: assign cost responsibility",IF($Q77="","Check: select a status",IF($I77&gt;Assumptions!$H$6,"Check: application quantity exceeds limit",IF($J77&gt;Assumptions!$H$7,"Check: dilution exceeds limit",IF($O77&gt;Assumptions!$H$5,"Check: cost exceeds review threshold","Ready for human review"))))))))))))</f>
        <v/>
      </c>
    </row>
    <row r="78">
      <c r="A78" s="15" t="n"/>
      <c r="B78" s="16" t="n"/>
      <c r="C78" s="16" t="n"/>
      <c r="D78" s="16" t="n"/>
      <c r="E78" s="16" t="n"/>
      <c r="F78" s="16" t="n"/>
      <c r="G78" s="16" t="n"/>
      <c r="H78" s="16" t="n"/>
      <c r="I78" s="17" t="n"/>
      <c r="J78" s="21">
        <f>IF($H78="","",IFERROR(VLOOKUP($H78,Assumptions!$A$5:$F$104,2,FALSE),""))</f>
        <v/>
      </c>
      <c r="K78" s="22">
        <f>IF(OR($I78="",$J78=""),"",IFERROR($I78*$J78,""))</f>
        <v/>
      </c>
      <c r="L78" s="22">
        <f>IF($H78="","",IFERROR(VLOOKUP($H78,Assumptions!$A$5:$F$104,3,FALSE),""))</f>
        <v/>
      </c>
      <c r="M78" s="23">
        <f>IF($H78="","",IFERROR(VLOOKUP($H78,Assumptions!$A$5:$F$104,4,FALSE),""))</f>
        <v/>
      </c>
      <c r="N78" s="23">
        <f>IF($H78="","",IFERROR(VLOOKUP($H78,Assumptions!$A$5:$F$104,5,FALSE),""))</f>
        <v/>
      </c>
      <c r="O78" s="23">
        <f>IF(OR($K78="",$N78=""),"",IFERROR($K78*$N78,""))</f>
        <v/>
      </c>
      <c r="P78" s="16" t="n"/>
      <c r="Q78" s="16" t="n"/>
      <c r="R78" s="14">
        <f>IF(COUNTA($A78:$I78,$P78:$Q78)=0,"",IF($Q78="Canceled","Canceled - excluded from completed totals",IF($A78="","Check: enter a date",IF($H78="","Check: select a product",IF($I78="","Check: enter application gallons",IF(OR($J78="",$L78="",$M78="",$N78=""),"Check: complete product setup",IF(IFERROR(VLOOKUP($H78,Assumptions!$A$5:$F$104,6,FALSE),"")&lt;&gt;"Active","Check: product status is not Active",IF($P78="","Check: assign cost responsibility",IF($Q78="","Check: select a status",IF($I78&gt;Assumptions!$H$6,"Check: application quantity exceeds limit",IF($J78&gt;Assumptions!$H$7,"Check: dilution exceeds limit",IF($O78&gt;Assumptions!$H$5,"Check: cost exceeds review threshold","Ready for human review"))))))))))))</f>
        <v/>
      </c>
    </row>
    <row r="79">
      <c r="A79" s="15" t="n"/>
      <c r="B79" s="16" t="n"/>
      <c r="C79" s="16" t="n"/>
      <c r="D79" s="16" t="n"/>
      <c r="E79" s="16" t="n"/>
      <c r="F79" s="16" t="n"/>
      <c r="G79" s="16" t="n"/>
      <c r="H79" s="16" t="n"/>
      <c r="I79" s="17" t="n"/>
      <c r="J79" s="18">
        <f>IF($H79="","",IFERROR(VLOOKUP($H79,Assumptions!$A$5:$F$104,2,FALSE),""))</f>
        <v/>
      </c>
      <c r="K79" s="19">
        <f>IF(OR($I79="",$J79=""),"",IFERROR($I79*$J79,""))</f>
        <v/>
      </c>
      <c r="L79" s="19">
        <f>IF($H79="","",IFERROR(VLOOKUP($H79,Assumptions!$A$5:$F$104,3,FALSE),""))</f>
        <v/>
      </c>
      <c r="M79" s="20">
        <f>IF($H79="","",IFERROR(VLOOKUP($H79,Assumptions!$A$5:$F$104,4,FALSE),""))</f>
        <v/>
      </c>
      <c r="N79" s="20">
        <f>IF($H79="","",IFERROR(VLOOKUP($H79,Assumptions!$A$5:$F$104,5,FALSE),""))</f>
        <v/>
      </c>
      <c r="O79" s="20">
        <f>IF(OR($K79="",$N79=""),"",IFERROR($K79*$N79,""))</f>
        <v/>
      </c>
      <c r="P79" s="16" t="n"/>
      <c r="Q79" s="16" t="n"/>
      <c r="R79" s="13">
        <f>IF(COUNTA($A79:$I79,$P79:$Q79)=0,"",IF($Q79="Canceled","Canceled - excluded from completed totals",IF($A79="","Check: enter a date",IF($H79="","Check: select a product",IF($I79="","Check: enter application gallons",IF(OR($J79="",$L79="",$M79="",$N79=""),"Check: complete product setup",IF(IFERROR(VLOOKUP($H79,Assumptions!$A$5:$F$104,6,FALSE),"")&lt;&gt;"Active","Check: product status is not Active",IF($P79="","Check: assign cost responsibility",IF($Q79="","Check: select a status",IF($I79&gt;Assumptions!$H$6,"Check: application quantity exceeds limit",IF($J79&gt;Assumptions!$H$7,"Check: dilution exceeds limit",IF($O79&gt;Assumptions!$H$5,"Check: cost exceeds review threshold","Ready for human review"))))))))))))</f>
        <v/>
      </c>
    </row>
    <row r="80">
      <c r="A80" s="15" t="n"/>
      <c r="B80" s="16" t="n"/>
      <c r="C80" s="16" t="n"/>
      <c r="D80" s="16" t="n"/>
      <c r="E80" s="16" t="n"/>
      <c r="F80" s="16" t="n"/>
      <c r="G80" s="16" t="n"/>
      <c r="H80" s="16" t="n"/>
      <c r="I80" s="17" t="n"/>
      <c r="J80" s="21">
        <f>IF($H80="","",IFERROR(VLOOKUP($H80,Assumptions!$A$5:$F$104,2,FALSE),""))</f>
        <v/>
      </c>
      <c r="K80" s="22">
        <f>IF(OR($I80="",$J80=""),"",IFERROR($I80*$J80,""))</f>
        <v/>
      </c>
      <c r="L80" s="22">
        <f>IF($H80="","",IFERROR(VLOOKUP($H80,Assumptions!$A$5:$F$104,3,FALSE),""))</f>
        <v/>
      </c>
      <c r="M80" s="23">
        <f>IF($H80="","",IFERROR(VLOOKUP($H80,Assumptions!$A$5:$F$104,4,FALSE),""))</f>
        <v/>
      </c>
      <c r="N80" s="23">
        <f>IF($H80="","",IFERROR(VLOOKUP($H80,Assumptions!$A$5:$F$104,5,FALSE),""))</f>
        <v/>
      </c>
      <c r="O80" s="23">
        <f>IF(OR($K80="",$N80=""),"",IFERROR($K80*$N80,""))</f>
        <v/>
      </c>
      <c r="P80" s="16" t="n"/>
      <c r="Q80" s="16" t="n"/>
      <c r="R80" s="14">
        <f>IF(COUNTA($A80:$I80,$P80:$Q80)=0,"",IF($Q80="Canceled","Canceled - excluded from completed totals",IF($A80="","Check: enter a date",IF($H80="","Check: select a product",IF($I80="","Check: enter application gallons",IF(OR($J80="",$L80="",$M80="",$N80=""),"Check: complete product setup",IF(IFERROR(VLOOKUP($H80,Assumptions!$A$5:$F$104,6,FALSE),"")&lt;&gt;"Active","Check: product status is not Active",IF($P80="","Check: assign cost responsibility",IF($Q80="","Check: select a status",IF($I80&gt;Assumptions!$H$6,"Check: application quantity exceeds limit",IF($J80&gt;Assumptions!$H$7,"Check: dilution exceeds limit",IF($O80&gt;Assumptions!$H$5,"Check: cost exceeds review threshold","Ready for human review"))))))))))))</f>
        <v/>
      </c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7" t="n"/>
      <c r="J81" s="18">
        <f>IF($H81="","",IFERROR(VLOOKUP($H81,Assumptions!$A$5:$F$104,2,FALSE),""))</f>
        <v/>
      </c>
      <c r="K81" s="19">
        <f>IF(OR($I81="",$J81=""),"",IFERROR($I81*$J81,""))</f>
        <v/>
      </c>
      <c r="L81" s="19">
        <f>IF($H81="","",IFERROR(VLOOKUP($H81,Assumptions!$A$5:$F$104,3,FALSE),""))</f>
        <v/>
      </c>
      <c r="M81" s="20">
        <f>IF($H81="","",IFERROR(VLOOKUP($H81,Assumptions!$A$5:$F$104,4,FALSE),""))</f>
        <v/>
      </c>
      <c r="N81" s="20">
        <f>IF($H81="","",IFERROR(VLOOKUP($H81,Assumptions!$A$5:$F$104,5,FALSE),""))</f>
        <v/>
      </c>
      <c r="O81" s="20">
        <f>IF(OR($K81="",$N81=""),"",IFERROR($K81*$N81,""))</f>
        <v/>
      </c>
      <c r="P81" s="16" t="n"/>
      <c r="Q81" s="16" t="n"/>
      <c r="R81" s="13">
        <f>IF(COUNTA($A81:$I81,$P81:$Q81)=0,"",IF($Q81="Canceled","Canceled - excluded from completed totals",IF($A81="","Check: enter a date",IF($H81="","Check: select a product",IF($I81="","Check: enter application gallons",IF(OR($J81="",$L81="",$M81="",$N81=""),"Check: complete product setup",IF(IFERROR(VLOOKUP($H81,Assumptions!$A$5:$F$104,6,FALSE),"")&lt;&gt;"Active","Check: product status is not Active",IF($P81="","Check: assign cost responsibility",IF($Q81="","Check: select a status",IF($I81&gt;Assumptions!$H$6,"Check: application quantity exceeds limit",IF($J81&gt;Assumptions!$H$7,"Check: dilution exceeds limit",IF($O81&gt;Assumptions!$H$5,"Check: cost exceeds review threshold","Ready for human review"))))))))))))</f>
        <v/>
      </c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7" t="n"/>
      <c r="J82" s="21">
        <f>IF($H82="","",IFERROR(VLOOKUP($H82,Assumptions!$A$5:$F$104,2,FALSE),""))</f>
        <v/>
      </c>
      <c r="K82" s="22">
        <f>IF(OR($I82="",$J82=""),"",IFERROR($I82*$J82,""))</f>
        <v/>
      </c>
      <c r="L82" s="22">
        <f>IF($H82="","",IFERROR(VLOOKUP($H82,Assumptions!$A$5:$F$104,3,FALSE),""))</f>
        <v/>
      </c>
      <c r="M82" s="23">
        <f>IF($H82="","",IFERROR(VLOOKUP($H82,Assumptions!$A$5:$F$104,4,FALSE),""))</f>
        <v/>
      </c>
      <c r="N82" s="23">
        <f>IF($H82="","",IFERROR(VLOOKUP($H82,Assumptions!$A$5:$F$104,5,FALSE),""))</f>
        <v/>
      </c>
      <c r="O82" s="23">
        <f>IF(OR($K82="",$N82=""),"",IFERROR($K82*$N82,""))</f>
        <v/>
      </c>
      <c r="P82" s="16" t="n"/>
      <c r="Q82" s="16" t="n"/>
      <c r="R82" s="14">
        <f>IF(COUNTA($A82:$I82,$P82:$Q82)=0,"",IF($Q82="Canceled","Canceled - excluded from completed totals",IF($A82="","Check: enter a date",IF($H82="","Check: select a product",IF($I82="","Check: enter application gallons",IF(OR($J82="",$L82="",$M82="",$N82=""),"Check: complete product setup",IF(IFERROR(VLOOKUP($H82,Assumptions!$A$5:$F$104,6,FALSE),"")&lt;&gt;"Active","Check: product status is not Active",IF($P82="","Check: assign cost responsibility",IF($Q82="","Check: select a status",IF($I82&gt;Assumptions!$H$6,"Check: application quantity exceeds limit",IF($J82&gt;Assumptions!$H$7,"Check: dilution exceeds limit",IF($O82&gt;Assumptions!$H$5,"Check: cost exceeds review threshold","Ready for human review"))))))))))))</f>
        <v/>
      </c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7" t="n"/>
      <c r="J83" s="18">
        <f>IF($H83="","",IFERROR(VLOOKUP($H83,Assumptions!$A$5:$F$104,2,FALSE),""))</f>
        <v/>
      </c>
      <c r="K83" s="19">
        <f>IF(OR($I83="",$J83=""),"",IFERROR($I83*$J83,""))</f>
        <v/>
      </c>
      <c r="L83" s="19">
        <f>IF($H83="","",IFERROR(VLOOKUP($H83,Assumptions!$A$5:$F$104,3,FALSE),""))</f>
        <v/>
      </c>
      <c r="M83" s="20">
        <f>IF($H83="","",IFERROR(VLOOKUP($H83,Assumptions!$A$5:$F$104,4,FALSE),""))</f>
        <v/>
      </c>
      <c r="N83" s="20">
        <f>IF($H83="","",IFERROR(VLOOKUP($H83,Assumptions!$A$5:$F$104,5,FALSE),""))</f>
        <v/>
      </c>
      <c r="O83" s="20">
        <f>IF(OR($K83="",$N83=""),"",IFERROR($K83*$N83,""))</f>
        <v/>
      </c>
      <c r="P83" s="16" t="n"/>
      <c r="Q83" s="16" t="n"/>
      <c r="R83" s="13">
        <f>IF(COUNTA($A83:$I83,$P83:$Q83)=0,"",IF($Q83="Canceled","Canceled - excluded from completed totals",IF($A83="","Check: enter a date",IF($H83="","Check: select a product",IF($I83="","Check: enter application gallons",IF(OR($J83="",$L83="",$M83="",$N83=""),"Check: complete product setup",IF(IFERROR(VLOOKUP($H83,Assumptions!$A$5:$F$104,6,FALSE),"")&lt;&gt;"Active","Check: product status is not Active",IF($P83="","Check: assign cost responsibility",IF($Q83="","Check: select a status",IF($I83&gt;Assumptions!$H$6,"Check: application quantity exceeds limit",IF($J83&gt;Assumptions!$H$7,"Check: dilution exceeds limit",IF($O83&gt;Assumptions!$H$5,"Check: cost exceeds review threshold","Ready for human review"))))))))))))</f>
        <v/>
      </c>
    </row>
    <row r="84">
      <c r="A84" s="15" t="n"/>
      <c r="B84" s="16" t="n"/>
      <c r="C84" s="16" t="n"/>
      <c r="D84" s="16" t="n"/>
      <c r="E84" s="16" t="n"/>
      <c r="F84" s="16" t="n"/>
      <c r="G84" s="16" t="n"/>
      <c r="H84" s="16" t="n"/>
      <c r="I84" s="17" t="n"/>
      <c r="J84" s="21">
        <f>IF($H84="","",IFERROR(VLOOKUP($H84,Assumptions!$A$5:$F$104,2,FALSE),""))</f>
        <v/>
      </c>
      <c r="K84" s="22">
        <f>IF(OR($I84="",$J84=""),"",IFERROR($I84*$J84,""))</f>
        <v/>
      </c>
      <c r="L84" s="22">
        <f>IF($H84="","",IFERROR(VLOOKUP($H84,Assumptions!$A$5:$F$104,3,FALSE),""))</f>
        <v/>
      </c>
      <c r="M84" s="23">
        <f>IF($H84="","",IFERROR(VLOOKUP($H84,Assumptions!$A$5:$F$104,4,FALSE),""))</f>
        <v/>
      </c>
      <c r="N84" s="23">
        <f>IF($H84="","",IFERROR(VLOOKUP($H84,Assumptions!$A$5:$F$104,5,FALSE),""))</f>
        <v/>
      </c>
      <c r="O84" s="23">
        <f>IF(OR($K84="",$N84=""),"",IFERROR($K84*$N84,""))</f>
        <v/>
      </c>
      <c r="P84" s="16" t="n"/>
      <c r="Q84" s="16" t="n"/>
      <c r="R84" s="14">
        <f>IF(COUNTA($A84:$I84,$P84:$Q84)=0,"",IF($Q84="Canceled","Canceled - excluded from completed totals",IF($A84="","Check: enter a date",IF($H84="","Check: select a product",IF($I84="","Check: enter application gallons",IF(OR($J84="",$L84="",$M84="",$N84=""),"Check: complete product setup",IF(IFERROR(VLOOKUP($H84,Assumptions!$A$5:$F$104,6,FALSE),"")&lt;&gt;"Active","Check: product status is not Active",IF($P84="","Check: assign cost responsibility",IF($Q84="","Check: select a status",IF($I84&gt;Assumptions!$H$6,"Check: application quantity exceeds limit",IF($J84&gt;Assumptions!$H$7,"Check: dilution exceeds limit",IF($O84&gt;Assumptions!$H$5,"Check: cost exceeds review threshold","Ready for human review"))))))))))))</f>
        <v/>
      </c>
    </row>
    <row r="85">
      <c r="A85" s="15" t="n"/>
      <c r="B85" s="16" t="n"/>
      <c r="C85" s="16" t="n"/>
      <c r="D85" s="16" t="n"/>
      <c r="E85" s="16" t="n"/>
      <c r="F85" s="16" t="n"/>
      <c r="G85" s="16" t="n"/>
      <c r="H85" s="16" t="n"/>
      <c r="I85" s="17" t="n"/>
      <c r="J85" s="18">
        <f>IF($H85="","",IFERROR(VLOOKUP($H85,Assumptions!$A$5:$F$104,2,FALSE),""))</f>
        <v/>
      </c>
      <c r="K85" s="19">
        <f>IF(OR($I85="",$J85=""),"",IFERROR($I85*$J85,""))</f>
        <v/>
      </c>
      <c r="L85" s="19">
        <f>IF($H85="","",IFERROR(VLOOKUP($H85,Assumptions!$A$5:$F$104,3,FALSE),""))</f>
        <v/>
      </c>
      <c r="M85" s="20">
        <f>IF($H85="","",IFERROR(VLOOKUP($H85,Assumptions!$A$5:$F$104,4,FALSE),""))</f>
        <v/>
      </c>
      <c r="N85" s="20">
        <f>IF($H85="","",IFERROR(VLOOKUP($H85,Assumptions!$A$5:$F$104,5,FALSE),""))</f>
        <v/>
      </c>
      <c r="O85" s="20">
        <f>IF(OR($K85="",$N85=""),"",IFERROR($K85*$N85,""))</f>
        <v/>
      </c>
      <c r="P85" s="16" t="n"/>
      <c r="Q85" s="16" t="n"/>
      <c r="R85" s="13">
        <f>IF(COUNTA($A85:$I85,$P85:$Q85)=0,"",IF($Q85="Canceled","Canceled - excluded from completed totals",IF($A85="","Check: enter a date",IF($H85="","Check: select a product",IF($I85="","Check: enter application gallons",IF(OR($J85="",$L85="",$M85="",$N85=""),"Check: complete product setup",IF(IFERROR(VLOOKUP($H85,Assumptions!$A$5:$F$104,6,FALSE),"")&lt;&gt;"Active","Check: product status is not Active",IF($P85="","Check: assign cost responsibility",IF($Q85="","Check: select a status",IF($I85&gt;Assumptions!$H$6,"Check: application quantity exceeds limit",IF($J85&gt;Assumptions!$H$7,"Check: dilution exceeds limit",IF($O85&gt;Assumptions!$H$5,"Check: cost exceeds review threshold","Ready for human review"))))))))))))</f>
        <v/>
      </c>
    </row>
    <row r="86">
      <c r="A86" s="15" t="n"/>
      <c r="B86" s="16" t="n"/>
      <c r="C86" s="16" t="n"/>
      <c r="D86" s="16" t="n"/>
      <c r="E86" s="16" t="n"/>
      <c r="F86" s="16" t="n"/>
      <c r="G86" s="16" t="n"/>
      <c r="H86" s="16" t="n"/>
      <c r="I86" s="17" t="n"/>
      <c r="J86" s="21">
        <f>IF($H86="","",IFERROR(VLOOKUP($H86,Assumptions!$A$5:$F$104,2,FALSE),""))</f>
        <v/>
      </c>
      <c r="K86" s="22">
        <f>IF(OR($I86="",$J86=""),"",IFERROR($I86*$J86,""))</f>
        <v/>
      </c>
      <c r="L86" s="22">
        <f>IF($H86="","",IFERROR(VLOOKUP($H86,Assumptions!$A$5:$F$104,3,FALSE),""))</f>
        <v/>
      </c>
      <c r="M86" s="23">
        <f>IF($H86="","",IFERROR(VLOOKUP($H86,Assumptions!$A$5:$F$104,4,FALSE),""))</f>
        <v/>
      </c>
      <c r="N86" s="23">
        <f>IF($H86="","",IFERROR(VLOOKUP($H86,Assumptions!$A$5:$F$104,5,FALSE),""))</f>
        <v/>
      </c>
      <c r="O86" s="23">
        <f>IF(OR($K86="",$N86=""),"",IFERROR($K86*$N86,""))</f>
        <v/>
      </c>
      <c r="P86" s="16" t="n"/>
      <c r="Q86" s="16" t="n"/>
      <c r="R86" s="14">
        <f>IF(COUNTA($A86:$I86,$P86:$Q86)=0,"",IF($Q86="Canceled","Canceled - excluded from completed totals",IF($A86="","Check: enter a date",IF($H86="","Check: select a product",IF($I86="","Check: enter application gallons",IF(OR($J86="",$L86="",$M86="",$N86=""),"Check: complete product setup",IF(IFERROR(VLOOKUP($H86,Assumptions!$A$5:$F$104,6,FALSE),"")&lt;&gt;"Active","Check: product status is not Active",IF($P86="","Check: assign cost responsibility",IF($Q86="","Check: select a status",IF($I86&gt;Assumptions!$H$6,"Check: application quantity exceeds limit",IF($J86&gt;Assumptions!$H$7,"Check: dilution exceeds limit",IF($O86&gt;Assumptions!$H$5,"Check: cost exceeds review threshold","Ready for human review"))))))))))))</f>
        <v/>
      </c>
    </row>
    <row r="87">
      <c r="A87" s="15" t="n"/>
      <c r="B87" s="16" t="n"/>
      <c r="C87" s="16" t="n"/>
      <c r="D87" s="16" t="n"/>
      <c r="E87" s="16" t="n"/>
      <c r="F87" s="16" t="n"/>
      <c r="G87" s="16" t="n"/>
      <c r="H87" s="16" t="n"/>
      <c r="I87" s="17" t="n"/>
      <c r="J87" s="18">
        <f>IF($H87="","",IFERROR(VLOOKUP($H87,Assumptions!$A$5:$F$104,2,FALSE),""))</f>
        <v/>
      </c>
      <c r="K87" s="19">
        <f>IF(OR($I87="",$J87=""),"",IFERROR($I87*$J87,""))</f>
        <v/>
      </c>
      <c r="L87" s="19">
        <f>IF($H87="","",IFERROR(VLOOKUP($H87,Assumptions!$A$5:$F$104,3,FALSE),""))</f>
        <v/>
      </c>
      <c r="M87" s="20">
        <f>IF($H87="","",IFERROR(VLOOKUP($H87,Assumptions!$A$5:$F$104,4,FALSE),""))</f>
        <v/>
      </c>
      <c r="N87" s="20">
        <f>IF($H87="","",IFERROR(VLOOKUP($H87,Assumptions!$A$5:$F$104,5,FALSE),""))</f>
        <v/>
      </c>
      <c r="O87" s="20">
        <f>IF(OR($K87="",$N87=""),"",IFERROR($K87*$N87,""))</f>
        <v/>
      </c>
      <c r="P87" s="16" t="n"/>
      <c r="Q87" s="16" t="n"/>
      <c r="R87" s="13">
        <f>IF(COUNTA($A87:$I87,$P87:$Q87)=0,"",IF($Q87="Canceled","Canceled - excluded from completed totals",IF($A87="","Check: enter a date",IF($H87="","Check: select a product",IF($I87="","Check: enter application gallons",IF(OR($J87="",$L87="",$M87="",$N87=""),"Check: complete product setup",IF(IFERROR(VLOOKUP($H87,Assumptions!$A$5:$F$104,6,FALSE),"")&lt;&gt;"Active","Check: product status is not Active",IF($P87="","Check: assign cost responsibility",IF($Q87="","Check: select a status",IF($I87&gt;Assumptions!$H$6,"Check: application quantity exceeds limit",IF($J87&gt;Assumptions!$H$7,"Check: dilution exceeds limit",IF($O87&gt;Assumptions!$H$5,"Check: cost exceeds review threshold","Ready for human review"))))))))))))</f>
        <v/>
      </c>
    </row>
    <row r="88">
      <c r="A88" s="15" t="n"/>
      <c r="B88" s="16" t="n"/>
      <c r="C88" s="16" t="n"/>
      <c r="D88" s="16" t="n"/>
      <c r="E88" s="16" t="n"/>
      <c r="F88" s="16" t="n"/>
      <c r="G88" s="16" t="n"/>
      <c r="H88" s="16" t="n"/>
      <c r="I88" s="17" t="n"/>
      <c r="J88" s="21">
        <f>IF($H88="","",IFERROR(VLOOKUP($H88,Assumptions!$A$5:$F$104,2,FALSE),""))</f>
        <v/>
      </c>
      <c r="K88" s="22">
        <f>IF(OR($I88="",$J88=""),"",IFERROR($I88*$J88,""))</f>
        <v/>
      </c>
      <c r="L88" s="22">
        <f>IF($H88="","",IFERROR(VLOOKUP($H88,Assumptions!$A$5:$F$104,3,FALSE),""))</f>
        <v/>
      </c>
      <c r="M88" s="23">
        <f>IF($H88="","",IFERROR(VLOOKUP($H88,Assumptions!$A$5:$F$104,4,FALSE),""))</f>
        <v/>
      </c>
      <c r="N88" s="23">
        <f>IF($H88="","",IFERROR(VLOOKUP($H88,Assumptions!$A$5:$F$104,5,FALSE),""))</f>
        <v/>
      </c>
      <c r="O88" s="23">
        <f>IF(OR($K88="",$N88=""),"",IFERROR($K88*$N88,""))</f>
        <v/>
      </c>
      <c r="P88" s="16" t="n"/>
      <c r="Q88" s="16" t="n"/>
      <c r="R88" s="14">
        <f>IF(COUNTA($A88:$I88,$P88:$Q88)=0,"",IF($Q88="Canceled","Canceled - excluded from completed totals",IF($A88="","Check: enter a date",IF($H88="","Check: select a product",IF($I88="","Check: enter application gallons",IF(OR($J88="",$L88="",$M88="",$N88=""),"Check: complete product setup",IF(IFERROR(VLOOKUP($H88,Assumptions!$A$5:$F$104,6,FALSE),"")&lt;&gt;"Active","Check: product status is not Active",IF($P88="","Check: assign cost responsibility",IF($Q88="","Check: select a status",IF($I88&gt;Assumptions!$H$6,"Check: application quantity exceeds limit",IF($J88&gt;Assumptions!$H$7,"Check: dilution exceeds limit",IF($O88&gt;Assumptions!$H$5,"Check: cost exceeds review threshold","Ready for human review"))))))))))))</f>
        <v/>
      </c>
    </row>
    <row r="89">
      <c r="A89" s="15" t="n"/>
      <c r="B89" s="16" t="n"/>
      <c r="C89" s="16" t="n"/>
      <c r="D89" s="16" t="n"/>
      <c r="E89" s="16" t="n"/>
      <c r="F89" s="16" t="n"/>
      <c r="G89" s="16" t="n"/>
      <c r="H89" s="16" t="n"/>
      <c r="I89" s="17" t="n"/>
      <c r="J89" s="18">
        <f>IF($H89="","",IFERROR(VLOOKUP($H89,Assumptions!$A$5:$F$104,2,FALSE),""))</f>
        <v/>
      </c>
      <c r="K89" s="19">
        <f>IF(OR($I89="",$J89=""),"",IFERROR($I89*$J89,""))</f>
        <v/>
      </c>
      <c r="L89" s="19">
        <f>IF($H89="","",IFERROR(VLOOKUP($H89,Assumptions!$A$5:$F$104,3,FALSE),""))</f>
        <v/>
      </c>
      <c r="M89" s="20">
        <f>IF($H89="","",IFERROR(VLOOKUP($H89,Assumptions!$A$5:$F$104,4,FALSE),""))</f>
        <v/>
      </c>
      <c r="N89" s="20">
        <f>IF($H89="","",IFERROR(VLOOKUP($H89,Assumptions!$A$5:$F$104,5,FALSE),""))</f>
        <v/>
      </c>
      <c r="O89" s="20">
        <f>IF(OR($K89="",$N89=""),"",IFERROR($K89*$N89,""))</f>
        <v/>
      </c>
      <c r="P89" s="16" t="n"/>
      <c r="Q89" s="16" t="n"/>
      <c r="R89" s="13">
        <f>IF(COUNTA($A89:$I89,$P89:$Q89)=0,"",IF($Q89="Canceled","Canceled - excluded from completed totals",IF($A89="","Check: enter a date",IF($H89="","Check: select a product",IF($I89="","Check: enter application gallons",IF(OR($J89="",$L89="",$M89="",$N89=""),"Check: complete product setup",IF(IFERROR(VLOOKUP($H89,Assumptions!$A$5:$F$104,6,FALSE),"")&lt;&gt;"Active","Check: product status is not Active",IF($P89="","Check: assign cost responsibility",IF($Q89="","Check: select a status",IF($I89&gt;Assumptions!$H$6,"Check: application quantity exceeds limit",IF($J89&gt;Assumptions!$H$7,"Check: dilution exceeds limit",IF($O89&gt;Assumptions!$H$5,"Check: cost exceeds review threshold","Ready for human review"))))))))))))</f>
        <v/>
      </c>
    </row>
    <row r="90">
      <c r="A90" s="15" t="n"/>
      <c r="B90" s="16" t="n"/>
      <c r="C90" s="16" t="n"/>
      <c r="D90" s="16" t="n"/>
      <c r="E90" s="16" t="n"/>
      <c r="F90" s="16" t="n"/>
      <c r="G90" s="16" t="n"/>
      <c r="H90" s="16" t="n"/>
      <c r="I90" s="17" t="n"/>
      <c r="J90" s="21">
        <f>IF($H90="","",IFERROR(VLOOKUP($H90,Assumptions!$A$5:$F$104,2,FALSE),""))</f>
        <v/>
      </c>
      <c r="K90" s="22">
        <f>IF(OR($I90="",$J90=""),"",IFERROR($I90*$J90,""))</f>
        <v/>
      </c>
      <c r="L90" s="22">
        <f>IF($H90="","",IFERROR(VLOOKUP($H90,Assumptions!$A$5:$F$104,3,FALSE),""))</f>
        <v/>
      </c>
      <c r="M90" s="23">
        <f>IF($H90="","",IFERROR(VLOOKUP($H90,Assumptions!$A$5:$F$104,4,FALSE),""))</f>
        <v/>
      </c>
      <c r="N90" s="23">
        <f>IF($H90="","",IFERROR(VLOOKUP($H90,Assumptions!$A$5:$F$104,5,FALSE),""))</f>
        <v/>
      </c>
      <c r="O90" s="23">
        <f>IF(OR($K90="",$N90=""),"",IFERROR($K90*$N90,""))</f>
        <v/>
      </c>
      <c r="P90" s="16" t="n"/>
      <c r="Q90" s="16" t="n"/>
      <c r="R90" s="14">
        <f>IF(COUNTA($A90:$I90,$P90:$Q90)=0,"",IF($Q90="Canceled","Canceled - excluded from completed totals",IF($A90="","Check: enter a date",IF($H90="","Check: select a product",IF($I90="","Check: enter application gallons",IF(OR($J90="",$L90="",$M90="",$N90=""),"Check: complete product setup",IF(IFERROR(VLOOKUP($H90,Assumptions!$A$5:$F$104,6,FALSE),"")&lt;&gt;"Active","Check: product status is not Active",IF($P90="","Check: assign cost responsibility",IF($Q90="","Check: select a status",IF($I90&gt;Assumptions!$H$6,"Check: application quantity exceeds limit",IF($J90&gt;Assumptions!$H$7,"Check: dilution exceeds limit",IF($O90&gt;Assumptions!$H$5,"Check: cost exceeds review threshold","Ready for human review"))))))))))))</f>
        <v/>
      </c>
    </row>
    <row r="91">
      <c r="A91" s="15" t="n"/>
      <c r="B91" s="16" t="n"/>
      <c r="C91" s="16" t="n"/>
      <c r="D91" s="16" t="n"/>
      <c r="E91" s="16" t="n"/>
      <c r="F91" s="16" t="n"/>
      <c r="G91" s="16" t="n"/>
      <c r="H91" s="16" t="n"/>
      <c r="I91" s="17" t="n"/>
      <c r="J91" s="18">
        <f>IF($H91="","",IFERROR(VLOOKUP($H91,Assumptions!$A$5:$F$104,2,FALSE),""))</f>
        <v/>
      </c>
      <c r="K91" s="19">
        <f>IF(OR($I91="",$J91=""),"",IFERROR($I91*$J91,""))</f>
        <v/>
      </c>
      <c r="L91" s="19">
        <f>IF($H91="","",IFERROR(VLOOKUP($H91,Assumptions!$A$5:$F$104,3,FALSE),""))</f>
        <v/>
      </c>
      <c r="M91" s="20">
        <f>IF($H91="","",IFERROR(VLOOKUP($H91,Assumptions!$A$5:$F$104,4,FALSE),""))</f>
        <v/>
      </c>
      <c r="N91" s="20">
        <f>IF($H91="","",IFERROR(VLOOKUP($H91,Assumptions!$A$5:$F$104,5,FALSE),""))</f>
        <v/>
      </c>
      <c r="O91" s="20">
        <f>IF(OR($K91="",$N91=""),"",IFERROR($K91*$N91,""))</f>
        <v/>
      </c>
      <c r="P91" s="16" t="n"/>
      <c r="Q91" s="16" t="n"/>
      <c r="R91" s="13">
        <f>IF(COUNTA($A91:$I91,$P91:$Q91)=0,"",IF($Q91="Canceled","Canceled - excluded from completed totals",IF($A91="","Check: enter a date",IF($H91="","Check: select a product",IF($I91="","Check: enter application gallons",IF(OR($J91="",$L91="",$M91="",$N91=""),"Check: complete product setup",IF(IFERROR(VLOOKUP($H91,Assumptions!$A$5:$F$104,6,FALSE),"")&lt;&gt;"Active","Check: product status is not Active",IF($P91="","Check: assign cost responsibility",IF($Q91="","Check: select a status",IF($I91&gt;Assumptions!$H$6,"Check: application quantity exceeds limit",IF($J91&gt;Assumptions!$H$7,"Check: dilution exceeds limit",IF($O91&gt;Assumptions!$H$5,"Check: cost exceeds review threshold","Ready for human review"))))))))))))</f>
        <v/>
      </c>
    </row>
    <row r="92">
      <c r="A92" s="15" t="n"/>
      <c r="B92" s="16" t="n"/>
      <c r="C92" s="16" t="n"/>
      <c r="D92" s="16" t="n"/>
      <c r="E92" s="16" t="n"/>
      <c r="F92" s="16" t="n"/>
      <c r="G92" s="16" t="n"/>
      <c r="H92" s="16" t="n"/>
      <c r="I92" s="17" t="n"/>
      <c r="J92" s="21">
        <f>IF($H92="","",IFERROR(VLOOKUP($H92,Assumptions!$A$5:$F$104,2,FALSE),""))</f>
        <v/>
      </c>
      <c r="K92" s="22">
        <f>IF(OR($I92="",$J92=""),"",IFERROR($I92*$J92,""))</f>
        <v/>
      </c>
      <c r="L92" s="22">
        <f>IF($H92="","",IFERROR(VLOOKUP($H92,Assumptions!$A$5:$F$104,3,FALSE),""))</f>
        <v/>
      </c>
      <c r="M92" s="23">
        <f>IF($H92="","",IFERROR(VLOOKUP($H92,Assumptions!$A$5:$F$104,4,FALSE),""))</f>
        <v/>
      </c>
      <c r="N92" s="23">
        <f>IF($H92="","",IFERROR(VLOOKUP($H92,Assumptions!$A$5:$F$104,5,FALSE),""))</f>
        <v/>
      </c>
      <c r="O92" s="23">
        <f>IF(OR($K92="",$N92=""),"",IFERROR($K92*$N92,""))</f>
        <v/>
      </c>
      <c r="P92" s="16" t="n"/>
      <c r="Q92" s="16" t="n"/>
      <c r="R92" s="14">
        <f>IF(COUNTA($A92:$I92,$P92:$Q92)=0,"",IF($Q92="Canceled","Canceled - excluded from completed totals",IF($A92="","Check: enter a date",IF($H92="","Check: select a product",IF($I92="","Check: enter application gallons",IF(OR($J92="",$L92="",$M92="",$N92=""),"Check: complete product setup",IF(IFERROR(VLOOKUP($H92,Assumptions!$A$5:$F$104,6,FALSE),"")&lt;&gt;"Active","Check: product status is not Active",IF($P92="","Check: assign cost responsibility",IF($Q92="","Check: select a status",IF($I92&gt;Assumptions!$H$6,"Check: application quantity exceeds limit",IF($J92&gt;Assumptions!$H$7,"Check: dilution exceeds limit",IF($O92&gt;Assumptions!$H$5,"Check: cost exceeds review threshold","Ready for human review"))))))))))))</f>
        <v/>
      </c>
    </row>
    <row r="93">
      <c r="A93" s="15" t="n"/>
      <c r="B93" s="16" t="n"/>
      <c r="C93" s="16" t="n"/>
      <c r="D93" s="16" t="n"/>
      <c r="E93" s="16" t="n"/>
      <c r="F93" s="16" t="n"/>
      <c r="G93" s="16" t="n"/>
      <c r="H93" s="16" t="n"/>
      <c r="I93" s="17" t="n"/>
      <c r="J93" s="18">
        <f>IF($H93="","",IFERROR(VLOOKUP($H93,Assumptions!$A$5:$F$104,2,FALSE),""))</f>
        <v/>
      </c>
      <c r="K93" s="19">
        <f>IF(OR($I93="",$J93=""),"",IFERROR($I93*$J93,""))</f>
        <v/>
      </c>
      <c r="L93" s="19">
        <f>IF($H93="","",IFERROR(VLOOKUP($H93,Assumptions!$A$5:$F$104,3,FALSE),""))</f>
        <v/>
      </c>
      <c r="M93" s="20">
        <f>IF($H93="","",IFERROR(VLOOKUP($H93,Assumptions!$A$5:$F$104,4,FALSE),""))</f>
        <v/>
      </c>
      <c r="N93" s="20">
        <f>IF($H93="","",IFERROR(VLOOKUP($H93,Assumptions!$A$5:$F$104,5,FALSE),""))</f>
        <v/>
      </c>
      <c r="O93" s="20">
        <f>IF(OR($K93="",$N93=""),"",IFERROR($K93*$N93,""))</f>
        <v/>
      </c>
      <c r="P93" s="16" t="n"/>
      <c r="Q93" s="16" t="n"/>
      <c r="R93" s="13">
        <f>IF(COUNTA($A93:$I93,$P93:$Q93)=0,"",IF($Q93="Canceled","Canceled - excluded from completed totals",IF($A93="","Check: enter a date",IF($H93="","Check: select a product",IF($I93="","Check: enter application gallons",IF(OR($J93="",$L93="",$M93="",$N93=""),"Check: complete product setup",IF(IFERROR(VLOOKUP($H93,Assumptions!$A$5:$F$104,6,FALSE),"")&lt;&gt;"Active","Check: product status is not Active",IF($P93="","Check: assign cost responsibility",IF($Q93="","Check: select a status",IF($I93&gt;Assumptions!$H$6,"Check: application quantity exceeds limit",IF($J93&gt;Assumptions!$H$7,"Check: dilution exceeds limit",IF($O93&gt;Assumptions!$H$5,"Check: cost exceeds review threshold","Ready for human review"))))))))))))</f>
        <v/>
      </c>
    </row>
    <row r="94">
      <c r="A94" s="15" t="n"/>
      <c r="B94" s="16" t="n"/>
      <c r="C94" s="16" t="n"/>
      <c r="D94" s="16" t="n"/>
      <c r="E94" s="16" t="n"/>
      <c r="F94" s="16" t="n"/>
      <c r="G94" s="16" t="n"/>
      <c r="H94" s="16" t="n"/>
      <c r="I94" s="17" t="n"/>
      <c r="J94" s="21">
        <f>IF($H94="","",IFERROR(VLOOKUP($H94,Assumptions!$A$5:$F$104,2,FALSE),""))</f>
        <v/>
      </c>
      <c r="K94" s="22">
        <f>IF(OR($I94="",$J94=""),"",IFERROR($I94*$J94,""))</f>
        <v/>
      </c>
      <c r="L94" s="22">
        <f>IF($H94="","",IFERROR(VLOOKUP($H94,Assumptions!$A$5:$F$104,3,FALSE),""))</f>
        <v/>
      </c>
      <c r="M94" s="23">
        <f>IF($H94="","",IFERROR(VLOOKUP($H94,Assumptions!$A$5:$F$104,4,FALSE),""))</f>
        <v/>
      </c>
      <c r="N94" s="23">
        <f>IF($H94="","",IFERROR(VLOOKUP($H94,Assumptions!$A$5:$F$104,5,FALSE),""))</f>
        <v/>
      </c>
      <c r="O94" s="23">
        <f>IF(OR($K94="",$N94=""),"",IFERROR($K94*$N94,""))</f>
        <v/>
      </c>
      <c r="P94" s="16" t="n"/>
      <c r="Q94" s="16" t="n"/>
      <c r="R94" s="14">
        <f>IF(COUNTA($A94:$I94,$P94:$Q94)=0,"",IF($Q94="Canceled","Canceled - excluded from completed totals",IF($A94="","Check: enter a date",IF($H94="","Check: select a product",IF($I94="","Check: enter application gallons",IF(OR($J94="",$L94="",$M94="",$N94=""),"Check: complete product setup",IF(IFERROR(VLOOKUP($H94,Assumptions!$A$5:$F$104,6,FALSE),"")&lt;&gt;"Active","Check: product status is not Active",IF($P94="","Check: assign cost responsibility",IF($Q94="","Check: select a status",IF($I94&gt;Assumptions!$H$6,"Check: application quantity exceeds limit",IF($J94&gt;Assumptions!$H$7,"Check: dilution exceeds limit",IF($O94&gt;Assumptions!$H$5,"Check: cost exceeds review threshold","Ready for human review"))))))))))))</f>
        <v/>
      </c>
    </row>
    <row r="95">
      <c r="A95" s="15" t="n"/>
      <c r="B95" s="16" t="n"/>
      <c r="C95" s="16" t="n"/>
      <c r="D95" s="16" t="n"/>
      <c r="E95" s="16" t="n"/>
      <c r="F95" s="16" t="n"/>
      <c r="G95" s="16" t="n"/>
      <c r="H95" s="16" t="n"/>
      <c r="I95" s="17" t="n"/>
      <c r="J95" s="18">
        <f>IF($H95="","",IFERROR(VLOOKUP($H95,Assumptions!$A$5:$F$104,2,FALSE),""))</f>
        <v/>
      </c>
      <c r="K95" s="19">
        <f>IF(OR($I95="",$J95=""),"",IFERROR($I95*$J95,""))</f>
        <v/>
      </c>
      <c r="L95" s="19">
        <f>IF($H95="","",IFERROR(VLOOKUP($H95,Assumptions!$A$5:$F$104,3,FALSE),""))</f>
        <v/>
      </c>
      <c r="M95" s="20">
        <f>IF($H95="","",IFERROR(VLOOKUP($H95,Assumptions!$A$5:$F$104,4,FALSE),""))</f>
        <v/>
      </c>
      <c r="N95" s="20">
        <f>IF($H95="","",IFERROR(VLOOKUP($H95,Assumptions!$A$5:$F$104,5,FALSE),""))</f>
        <v/>
      </c>
      <c r="O95" s="20">
        <f>IF(OR($K95="",$N95=""),"",IFERROR($K95*$N95,""))</f>
        <v/>
      </c>
      <c r="P95" s="16" t="n"/>
      <c r="Q95" s="16" t="n"/>
      <c r="R95" s="13">
        <f>IF(COUNTA($A95:$I95,$P95:$Q95)=0,"",IF($Q95="Canceled","Canceled - excluded from completed totals",IF($A95="","Check: enter a date",IF($H95="","Check: select a product",IF($I95="","Check: enter application gallons",IF(OR($J95="",$L95="",$M95="",$N95=""),"Check: complete product setup",IF(IFERROR(VLOOKUP($H95,Assumptions!$A$5:$F$104,6,FALSE),"")&lt;&gt;"Active","Check: product status is not Active",IF($P95="","Check: assign cost responsibility",IF($Q95="","Check: select a status",IF($I95&gt;Assumptions!$H$6,"Check: application quantity exceeds limit",IF($J95&gt;Assumptions!$H$7,"Check: dilution exceeds limit",IF($O95&gt;Assumptions!$H$5,"Check: cost exceeds review threshold","Ready for human review"))))))))))))</f>
        <v/>
      </c>
    </row>
    <row r="96">
      <c r="A96" s="15" t="n"/>
      <c r="B96" s="16" t="n"/>
      <c r="C96" s="16" t="n"/>
      <c r="D96" s="16" t="n"/>
      <c r="E96" s="16" t="n"/>
      <c r="F96" s="16" t="n"/>
      <c r="G96" s="16" t="n"/>
      <c r="H96" s="16" t="n"/>
      <c r="I96" s="17" t="n"/>
      <c r="J96" s="21">
        <f>IF($H96="","",IFERROR(VLOOKUP($H96,Assumptions!$A$5:$F$104,2,FALSE),""))</f>
        <v/>
      </c>
      <c r="K96" s="22">
        <f>IF(OR($I96="",$J96=""),"",IFERROR($I96*$J96,""))</f>
        <v/>
      </c>
      <c r="L96" s="22">
        <f>IF($H96="","",IFERROR(VLOOKUP($H96,Assumptions!$A$5:$F$104,3,FALSE),""))</f>
        <v/>
      </c>
      <c r="M96" s="23">
        <f>IF($H96="","",IFERROR(VLOOKUP($H96,Assumptions!$A$5:$F$104,4,FALSE),""))</f>
        <v/>
      </c>
      <c r="N96" s="23">
        <f>IF($H96="","",IFERROR(VLOOKUP($H96,Assumptions!$A$5:$F$104,5,FALSE),""))</f>
        <v/>
      </c>
      <c r="O96" s="23">
        <f>IF(OR($K96="",$N96=""),"",IFERROR($K96*$N96,""))</f>
        <v/>
      </c>
      <c r="P96" s="16" t="n"/>
      <c r="Q96" s="16" t="n"/>
      <c r="R96" s="14">
        <f>IF(COUNTA($A96:$I96,$P96:$Q96)=0,"",IF($Q96="Canceled","Canceled - excluded from completed totals",IF($A96="","Check: enter a date",IF($H96="","Check: select a product",IF($I96="","Check: enter application gallons",IF(OR($J96="",$L96="",$M96="",$N96=""),"Check: complete product setup",IF(IFERROR(VLOOKUP($H96,Assumptions!$A$5:$F$104,6,FALSE),"")&lt;&gt;"Active","Check: product status is not Active",IF($P96="","Check: assign cost responsibility",IF($Q96="","Check: select a status",IF($I96&gt;Assumptions!$H$6,"Check: application quantity exceeds limit",IF($J96&gt;Assumptions!$H$7,"Check: dilution exceeds limit",IF($O96&gt;Assumptions!$H$5,"Check: cost exceeds review threshold","Ready for human review"))))))))))))</f>
        <v/>
      </c>
    </row>
    <row r="97">
      <c r="A97" s="15" t="n"/>
      <c r="B97" s="16" t="n"/>
      <c r="C97" s="16" t="n"/>
      <c r="D97" s="16" t="n"/>
      <c r="E97" s="16" t="n"/>
      <c r="F97" s="16" t="n"/>
      <c r="G97" s="16" t="n"/>
      <c r="H97" s="16" t="n"/>
      <c r="I97" s="17" t="n"/>
      <c r="J97" s="18">
        <f>IF($H97="","",IFERROR(VLOOKUP($H97,Assumptions!$A$5:$F$104,2,FALSE),""))</f>
        <v/>
      </c>
      <c r="K97" s="19">
        <f>IF(OR($I97="",$J97=""),"",IFERROR($I97*$J97,""))</f>
        <v/>
      </c>
      <c r="L97" s="19">
        <f>IF($H97="","",IFERROR(VLOOKUP($H97,Assumptions!$A$5:$F$104,3,FALSE),""))</f>
        <v/>
      </c>
      <c r="M97" s="20">
        <f>IF($H97="","",IFERROR(VLOOKUP($H97,Assumptions!$A$5:$F$104,4,FALSE),""))</f>
        <v/>
      </c>
      <c r="N97" s="20">
        <f>IF($H97="","",IFERROR(VLOOKUP($H97,Assumptions!$A$5:$F$104,5,FALSE),""))</f>
        <v/>
      </c>
      <c r="O97" s="20">
        <f>IF(OR($K97="",$N97=""),"",IFERROR($K97*$N97,""))</f>
        <v/>
      </c>
      <c r="P97" s="16" t="n"/>
      <c r="Q97" s="16" t="n"/>
      <c r="R97" s="13">
        <f>IF(COUNTA($A97:$I97,$P97:$Q97)=0,"",IF($Q97="Canceled","Canceled - excluded from completed totals",IF($A97="","Check: enter a date",IF($H97="","Check: select a product",IF($I97="","Check: enter application gallons",IF(OR($J97="",$L97="",$M97="",$N97=""),"Check: complete product setup",IF(IFERROR(VLOOKUP($H97,Assumptions!$A$5:$F$104,6,FALSE),"")&lt;&gt;"Active","Check: product status is not Active",IF($P97="","Check: assign cost responsibility",IF($Q97="","Check: select a status",IF($I97&gt;Assumptions!$H$6,"Check: application quantity exceeds limit",IF($J97&gt;Assumptions!$H$7,"Check: dilution exceeds limit",IF($O97&gt;Assumptions!$H$5,"Check: cost exceeds review threshold","Ready for human review"))))))))))))</f>
        <v/>
      </c>
    </row>
    <row r="98">
      <c r="A98" s="15" t="n"/>
      <c r="B98" s="16" t="n"/>
      <c r="C98" s="16" t="n"/>
      <c r="D98" s="16" t="n"/>
      <c r="E98" s="16" t="n"/>
      <c r="F98" s="16" t="n"/>
      <c r="G98" s="16" t="n"/>
      <c r="H98" s="16" t="n"/>
      <c r="I98" s="17" t="n"/>
      <c r="J98" s="21">
        <f>IF($H98="","",IFERROR(VLOOKUP($H98,Assumptions!$A$5:$F$104,2,FALSE),""))</f>
        <v/>
      </c>
      <c r="K98" s="22">
        <f>IF(OR($I98="",$J98=""),"",IFERROR($I98*$J98,""))</f>
        <v/>
      </c>
      <c r="L98" s="22">
        <f>IF($H98="","",IFERROR(VLOOKUP($H98,Assumptions!$A$5:$F$104,3,FALSE),""))</f>
        <v/>
      </c>
      <c r="M98" s="23">
        <f>IF($H98="","",IFERROR(VLOOKUP($H98,Assumptions!$A$5:$F$104,4,FALSE),""))</f>
        <v/>
      </c>
      <c r="N98" s="23">
        <f>IF($H98="","",IFERROR(VLOOKUP($H98,Assumptions!$A$5:$F$104,5,FALSE),""))</f>
        <v/>
      </c>
      <c r="O98" s="23">
        <f>IF(OR($K98="",$N98=""),"",IFERROR($K98*$N98,""))</f>
        <v/>
      </c>
      <c r="P98" s="16" t="n"/>
      <c r="Q98" s="16" t="n"/>
      <c r="R98" s="14">
        <f>IF(COUNTA($A98:$I98,$P98:$Q98)=0,"",IF($Q98="Canceled","Canceled - excluded from completed totals",IF($A98="","Check: enter a date",IF($H98="","Check: select a product",IF($I98="","Check: enter application gallons",IF(OR($J98="",$L98="",$M98="",$N98=""),"Check: complete product setup",IF(IFERROR(VLOOKUP($H98,Assumptions!$A$5:$F$104,6,FALSE),"")&lt;&gt;"Active","Check: product status is not Active",IF($P98="","Check: assign cost responsibility",IF($Q98="","Check: select a status",IF($I98&gt;Assumptions!$H$6,"Check: application quantity exceeds limit",IF($J98&gt;Assumptions!$H$7,"Check: dilution exceeds limit",IF($O98&gt;Assumptions!$H$5,"Check: cost exceeds review threshold","Ready for human review"))))))))))))</f>
        <v/>
      </c>
    </row>
    <row r="99">
      <c r="A99" s="15" t="n"/>
      <c r="B99" s="16" t="n"/>
      <c r="C99" s="16" t="n"/>
      <c r="D99" s="16" t="n"/>
      <c r="E99" s="16" t="n"/>
      <c r="F99" s="16" t="n"/>
      <c r="G99" s="16" t="n"/>
      <c r="H99" s="16" t="n"/>
      <c r="I99" s="17" t="n"/>
      <c r="J99" s="18">
        <f>IF($H99="","",IFERROR(VLOOKUP($H99,Assumptions!$A$5:$F$104,2,FALSE),""))</f>
        <v/>
      </c>
      <c r="K99" s="19">
        <f>IF(OR($I99="",$J99=""),"",IFERROR($I99*$J99,""))</f>
        <v/>
      </c>
      <c r="L99" s="19">
        <f>IF($H99="","",IFERROR(VLOOKUP($H99,Assumptions!$A$5:$F$104,3,FALSE),""))</f>
        <v/>
      </c>
      <c r="M99" s="20">
        <f>IF($H99="","",IFERROR(VLOOKUP($H99,Assumptions!$A$5:$F$104,4,FALSE),""))</f>
        <v/>
      </c>
      <c r="N99" s="20">
        <f>IF($H99="","",IFERROR(VLOOKUP($H99,Assumptions!$A$5:$F$104,5,FALSE),""))</f>
        <v/>
      </c>
      <c r="O99" s="20">
        <f>IF(OR($K99="",$N99=""),"",IFERROR($K99*$N99,""))</f>
        <v/>
      </c>
      <c r="P99" s="16" t="n"/>
      <c r="Q99" s="16" t="n"/>
      <c r="R99" s="13">
        <f>IF(COUNTA($A99:$I99,$P99:$Q99)=0,"",IF($Q99="Canceled","Canceled - excluded from completed totals",IF($A99="","Check: enter a date",IF($H99="","Check: select a product",IF($I99="","Check: enter application gallons",IF(OR($J99="",$L99="",$M99="",$N99=""),"Check: complete product setup",IF(IFERROR(VLOOKUP($H99,Assumptions!$A$5:$F$104,6,FALSE),"")&lt;&gt;"Active","Check: product status is not Active",IF($P99="","Check: assign cost responsibility",IF($Q99="","Check: select a status",IF($I99&gt;Assumptions!$H$6,"Check: application quantity exceeds limit",IF($J99&gt;Assumptions!$H$7,"Check: dilution exceeds limit",IF($O99&gt;Assumptions!$H$5,"Check: cost exceeds review threshold","Ready for human review"))))))))))))</f>
        <v/>
      </c>
    </row>
    <row r="100">
      <c r="A100" s="15" t="n"/>
      <c r="B100" s="16" t="n"/>
      <c r="C100" s="16" t="n"/>
      <c r="D100" s="16" t="n"/>
      <c r="E100" s="16" t="n"/>
      <c r="F100" s="16" t="n"/>
      <c r="G100" s="16" t="n"/>
      <c r="H100" s="16" t="n"/>
      <c r="I100" s="17" t="n"/>
      <c r="J100" s="21">
        <f>IF($H100="","",IFERROR(VLOOKUP($H100,Assumptions!$A$5:$F$104,2,FALSE),""))</f>
        <v/>
      </c>
      <c r="K100" s="22">
        <f>IF(OR($I100="",$J100=""),"",IFERROR($I100*$J100,""))</f>
        <v/>
      </c>
      <c r="L100" s="22">
        <f>IF($H100="","",IFERROR(VLOOKUP($H100,Assumptions!$A$5:$F$104,3,FALSE),""))</f>
        <v/>
      </c>
      <c r="M100" s="23">
        <f>IF($H100="","",IFERROR(VLOOKUP($H100,Assumptions!$A$5:$F$104,4,FALSE),""))</f>
        <v/>
      </c>
      <c r="N100" s="23">
        <f>IF($H100="","",IFERROR(VLOOKUP($H100,Assumptions!$A$5:$F$104,5,FALSE),""))</f>
        <v/>
      </c>
      <c r="O100" s="23">
        <f>IF(OR($K100="",$N100=""),"",IFERROR($K100*$N100,""))</f>
        <v/>
      </c>
      <c r="P100" s="16" t="n"/>
      <c r="Q100" s="16" t="n"/>
      <c r="R100" s="14">
        <f>IF(COUNTA($A100:$I100,$P100:$Q100)=0,"",IF($Q100="Canceled","Canceled - excluded from completed totals",IF($A100="","Check: enter a date",IF($H100="","Check: select a product",IF($I100="","Check: enter application gallons",IF(OR($J100="",$L100="",$M100="",$N100=""),"Check: complete product setup",IF(IFERROR(VLOOKUP($H100,Assumptions!$A$5:$F$104,6,FALSE),"")&lt;&gt;"Active","Check: product status is not Active",IF($P100="","Check: assign cost responsibility",IF($Q100="","Check: select a status",IF($I100&gt;Assumptions!$H$6,"Check: application quantity exceeds limit",IF($J100&gt;Assumptions!$H$7,"Check: dilution exceeds limit",IF($O100&gt;Assumptions!$H$5,"Check: cost exceeds review threshold","Ready for human review"))))))))))))</f>
        <v/>
      </c>
    </row>
    <row r="101">
      <c r="A101" s="15" t="n"/>
      <c r="B101" s="16" t="n"/>
      <c r="C101" s="16" t="n"/>
      <c r="D101" s="16" t="n"/>
      <c r="E101" s="16" t="n"/>
      <c r="F101" s="16" t="n"/>
      <c r="G101" s="16" t="n"/>
      <c r="H101" s="16" t="n"/>
      <c r="I101" s="17" t="n"/>
      <c r="J101" s="18">
        <f>IF($H101="","",IFERROR(VLOOKUP($H101,Assumptions!$A$5:$F$104,2,FALSE),""))</f>
        <v/>
      </c>
      <c r="K101" s="19">
        <f>IF(OR($I101="",$J101=""),"",IFERROR($I101*$J101,""))</f>
        <v/>
      </c>
      <c r="L101" s="19">
        <f>IF($H101="","",IFERROR(VLOOKUP($H101,Assumptions!$A$5:$F$104,3,FALSE),""))</f>
        <v/>
      </c>
      <c r="M101" s="20">
        <f>IF($H101="","",IFERROR(VLOOKUP($H101,Assumptions!$A$5:$F$104,4,FALSE),""))</f>
        <v/>
      </c>
      <c r="N101" s="20">
        <f>IF($H101="","",IFERROR(VLOOKUP($H101,Assumptions!$A$5:$F$104,5,FALSE),""))</f>
        <v/>
      </c>
      <c r="O101" s="20">
        <f>IF(OR($K101="",$N101=""),"",IFERROR($K101*$N101,""))</f>
        <v/>
      </c>
      <c r="P101" s="16" t="n"/>
      <c r="Q101" s="16" t="n"/>
      <c r="R101" s="13">
        <f>IF(COUNTA($A101:$I101,$P101:$Q101)=0,"",IF($Q101="Canceled","Canceled - excluded from completed totals",IF($A101="","Check: enter a date",IF($H101="","Check: select a product",IF($I101="","Check: enter application gallons",IF(OR($J101="",$L101="",$M101="",$N101=""),"Check: complete product setup",IF(IFERROR(VLOOKUP($H101,Assumptions!$A$5:$F$104,6,FALSE),"")&lt;&gt;"Active","Check: product status is not Active",IF($P101="","Check: assign cost responsibility",IF($Q101="","Check: select a status",IF($I101&gt;Assumptions!$H$6,"Check: application quantity exceeds limit",IF($J101&gt;Assumptions!$H$7,"Check: dilution exceeds limit",IF($O101&gt;Assumptions!$H$5,"Check: cost exceeds review threshold","Ready for human review"))))))))))))</f>
        <v/>
      </c>
    </row>
    <row r="102">
      <c r="A102" s="15" t="n"/>
      <c r="B102" s="16" t="n"/>
      <c r="C102" s="16" t="n"/>
      <c r="D102" s="16" t="n"/>
      <c r="E102" s="16" t="n"/>
      <c r="F102" s="16" t="n"/>
      <c r="G102" s="16" t="n"/>
      <c r="H102" s="16" t="n"/>
      <c r="I102" s="17" t="n"/>
      <c r="J102" s="21">
        <f>IF($H102="","",IFERROR(VLOOKUP($H102,Assumptions!$A$5:$F$104,2,FALSE),""))</f>
        <v/>
      </c>
      <c r="K102" s="22">
        <f>IF(OR($I102="",$J102=""),"",IFERROR($I102*$J102,""))</f>
        <v/>
      </c>
      <c r="L102" s="22">
        <f>IF($H102="","",IFERROR(VLOOKUP($H102,Assumptions!$A$5:$F$104,3,FALSE),""))</f>
        <v/>
      </c>
      <c r="M102" s="23">
        <f>IF($H102="","",IFERROR(VLOOKUP($H102,Assumptions!$A$5:$F$104,4,FALSE),""))</f>
        <v/>
      </c>
      <c r="N102" s="23">
        <f>IF($H102="","",IFERROR(VLOOKUP($H102,Assumptions!$A$5:$F$104,5,FALSE),""))</f>
        <v/>
      </c>
      <c r="O102" s="23">
        <f>IF(OR($K102="",$N102=""),"",IFERROR($K102*$N102,""))</f>
        <v/>
      </c>
      <c r="P102" s="16" t="n"/>
      <c r="Q102" s="16" t="n"/>
      <c r="R102" s="14">
        <f>IF(COUNTA($A102:$I102,$P102:$Q102)=0,"",IF($Q102="Canceled","Canceled - excluded from completed totals",IF($A102="","Check: enter a date",IF($H102="","Check: select a product",IF($I102="","Check: enter application gallons",IF(OR($J102="",$L102="",$M102="",$N102=""),"Check: complete product setup",IF(IFERROR(VLOOKUP($H102,Assumptions!$A$5:$F$104,6,FALSE),"")&lt;&gt;"Active","Check: product status is not Active",IF($P102="","Check: assign cost responsibility",IF($Q102="","Check: select a status",IF($I102&gt;Assumptions!$H$6,"Check: application quantity exceeds limit",IF($J102&gt;Assumptions!$H$7,"Check: dilution exceeds limit",IF($O102&gt;Assumptions!$H$5,"Check: cost exceeds review threshold","Ready for human review"))))))))))))</f>
        <v/>
      </c>
    </row>
    <row r="103">
      <c r="A103" s="15" t="n"/>
      <c r="B103" s="16" t="n"/>
      <c r="C103" s="16" t="n"/>
      <c r="D103" s="16" t="n"/>
      <c r="E103" s="16" t="n"/>
      <c r="F103" s="16" t="n"/>
      <c r="G103" s="16" t="n"/>
      <c r="H103" s="16" t="n"/>
      <c r="I103" s="17" t="n"/>
      <c r="J103" s="18">
        <f>IF($H103="","",IFERROR(VLOOKUP($H103,Assumptions!$A$5:$F$104,2,FALSE),""))</f>
        <v/>
      </c>
      <c r="K103" s="19">
        <f>IF(OR($I103="",$J103=""),"",IFERROR($I103*$J103,""))</f>
        <v/>
      </c>
      <c r="L103" s="19">
        <f>IF($H103="","",IFERROR(VLOOKUP($H103,Assumptions!$A$5:$F$104,3,FALSE),""))</f>
        <v/>
      </c>
      <c r="M103" s="20">
        <f>IF($H103="","",IFERROR(VLOOKUP($H103,Assumptions!$A$5:$F$104,4,FALSE),""))</f>
        <v/>
      </c>
      <c r="N103" s="20">
        <f>IF($H103="","",IFERROR(VLOOKUP($H103,Assumptions!$A$5:$F$104,5,FALSE),""))</f>
        <v/>
      </c>
      <c r="O103" s="20">
        <f>IF(OR($K103="",$N103=""),"",IFERROR($K103*$N103,""))</f>
        <v/>
      </c>
      <c r="P103" s="16" t="n"/>
      <c r="Q103" s="16" t="n"/>
      <c r="R103" s="13">
        <f>IF(COUNTA($A103:$I103,$P103:$Q103)=0,"",IF($Q103="Canceled","Canceled - excluded from completed totals",IF($A103="","Check: enter a date",IF($H103="","Check: select a product",IF($I103="","Check: enter application gallons",IF(OR($J103="",$L103="",$M103="",$N103=""),"Check: complete product setup",IF(IFERROR(VLOOKUP($H103,Assumptions!$A$5:$F$104,6,FALSE),"")&lt;&gt;"Active","Check: product status is not Active",IF($P103="","Check: assign cost responsibility",IF($Q103="","Check: select a status",IF($I103&gt;Assumptions!$H$6,"Check: application quantity exceeds limit",IF($J103&gt;Assumptions!$H$7,"Check: dilution exceeds limit",IF($O103&gt;Assumptions!$H$5,"Check: cost exceeds review threshold","Ready for human review"))))))))))))</f>
        <v/>
      </c>
    </row>
    <row r="104">
      <c r="A104" s="15" t="n"/>
      <c r="B104" s="16" t="n"/>
      <c r="C104" s="16" t="n"/>
      <c r="D104" s="16" t="n"/>
      <c r="E104" s="16" t="n"/>
      <c r="F104" s="16" t="n"/>
      <c r="G104" s="16" t="n"/>
      <c r="H104" s="16" t="n"/>
      <c r="I104" s="17" t="n"/>
      <c r="J104" s="21">
        <f>IF($H104="","",IFERROR(VLOOKUP($H104,Assumptions!$A$5:$F$104,2,FALSE),""))</f>
        <v/>
      </c>
      <c r="K104" s="22">
        <f>IF(OR($I104="",$J104=""),"",IFERROR($I104*$J104,""))</f>
        <v/>
      </c>
      <c r="L104" s="22">
        <f>IF($H104="","",IFERROR(VLOOKUP($H104,Assumptions!$A$5:$F$104,3,FALSE),""))</f>
        <v/>
      </c>
      <c r="M104" s="23">
        <f>IF($H104="","",IFERROR(VLOOKUP($H104,Assumptions!$A$5:$F$104,4,FALSE),""))</f>
        <v/>
      </c>
      <c r="N104" s="23">
        <f>IF($H104="","",IFERROR(VLOOKUP($H104,Assumptions!$A$5:$F$104,5,FALSE),""))</f>
        <v/>
      </c>
      <c r="O104" s="23">
        <f>IF(OR($K104="",$N104=""),"",IFERROR($K104*$N104,""))</f>
        <v/>
      </c>
      <c r="P104" s="16" t="n"/>
      <c r="Q104" s="16" t="n"/>
      <c r="R104" s="14">
        <f>IF(COUNTA($A104:$I104,$P104:$Q104)=0,"",IF($Q104="Canceled","Canceled - excluded from completed totals",IF($A104="","Check: enter a date",IF($H104="","Check: select a product",IF($I104="","Check: enter application gallons",IF(OR($J104="",$L104="",$M104="",$N104=""),"Check: complete product setup",IF(IFERROR(VLOOKUP($H104,Assumptions!$A$5:$F$104,6,FALSE),"")&lt;&gt;"Active","Check: product status is not Active",IF($P104="","Check: assign cost responsibility",IF($Q104="","Check: select a status",IF($I104&gt;Assumptions!$H$6,"Check: application quantity exceeds limit",IF($J104&gt;Assumptions!$H$7,"Check: dilution exceeds limit",IF($O104&gt;Assumptions!$H$5,"Check: cost exceeds review threshold","Ready for human review"))))))))))))</f>
        <v/>
      </c>
    </row>
  </sheetData>
  <autoFilter ref="A4:R104"/>
  <mergeCells count="1">
    <mergeCell ref="A1:R1"/>
  </mergeCells>
  <conditionalFormatting sqref="R5:R104">
    <cfRule type="expression" priority="1" dxfId="0">
      <formula>LEFT($R5,6)="Check:"</formula>
    </cfRule>
  </conditionalFormatting>
  <conditionalFormatting sqref="Q5:Q104">
    <cfRule type="expression" priority="2" dxfId="1">
      <formula>$Q5="Completed"</formula>
    </cfRule>
  </conditionalFormatting>
  <dataValidations count="7">
    <dataValidation sqref="A5:A104" showDropDown="0" showInputMessage="1" showErrorMessage="1" allowBlank="0" errorTitle="Check the date" error="Enter a date within five years of the current year." promptTitle="Service date" prompt="Enter a service date in MM/DD/YYYY format." type="date" operator="between">
      <formula1>DATE(YEAR(TODAY())-5,1,1)</formula1>
      <formula2>DATE(YEAR(TODAY())+5,12,31)</formula2>
    </dataValidation>
    <dataValidation sqref="B5:B104" showDropDown="0" showInputMessage="0" showErrorMessage="1" allowBlank="0" errorTitle="Check the route" error="Select a route from the editable Assumptions list." type="list">
      <formula1>INDIRECT("Assumptions!$J$5:$J$8")</formula1>
    </dataValidation>
    <dataValidation sqref="G5:G104" showDropDown="0" showInputMessage="0" showErrorMessage="1" allowBlank="0" errorTitle="Check the technician" error="Select a technician from the editable Assumptions list." type="list">
      <formula1>INDIRECT("Assumptions!$K$5:$K$8")</formula1>
    </dataValidation>
    <dataValidation sqref="H5:H104" showDropDown="0" showInputMessage="0" showErrorMessage="1" allowBlank="0" errorTitle="Check the product" error="Select a product listed on the Assumptions sheet." type="list">
      <formula1>INDIRECT("Assumptions!$A$5:$A$104")</formula1>
    </dataValidation>
    <dataValidation sqref="I5:I104" showDropDown="0" showInputMessage="1" showErrorMessage="1" allowBlank="0" errorTitle="Check the quantity" error="Enter application gallons from 0 through 100,000." promptTitle="Application quantity" prompt="Enter the finished application quantity in gallons." type="decimal" operator="between">
      <formula1>0</formula1>
      <formula2>100000</formula2>
    </dataValidation>
    <dataValidation sqref="P5:P104" showDropDown="0" showInputMessage="0" showErrorMessage="1" allowBlank="0" errorTitle="Check responsibility" error="Select a cost responsibility from the Assumptions list." type="list">
      <formula1>INDIRECT("Assumptions!$L$5:$L$7")</formula1>
    </dataValidation>
    <dataValidation sqref="Q5:Q104" showDropDown="0" showInputMessage="0" showErrorMessage="1" allowBlank="0" errorTitle="Check the status" error="Select a status from the Assumptions list." type="list">
      <formula1>INDIRECT("Assumptions!$M$5:$M$8")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5" customWidth="1" min="3" max="3"/>
    <col width="14" customWidth="1" min="4" max="4"/>
    <col width="15" customWidth="1" min="5" max="5"/>
    <col width="15" customWidth="1" min="6" max="6"/>
    <col width="28" customWidth="1" min="7" max="7"/>
    <col width="15" customWidth="1" min="8" max="8"/>
    <col width="19" customWidth="1" min="9" max="9"/>
    <col width="23" customWidth="1" min="10" max="10"/>
    <col width="23" customWidth="1" min="11" max="11"/>
    <col width="22" customWidth="1" min="12" max="12"/>
    <col width="14" customWidth="1" min="13" max="13"/>
  </cols>
  <sheetData>
    <row r="1" ht="28" customHeight="1">
      <c r="A1" s="1" t="inlineStr">
        <is>
          <t>Product Cost Assumptions and Editable Lists</t>
        </is>
      </c>
    </row>
    <row r="2" ht="34" customHeight="1">
      <c r="A2" s="2" t="inlineStr">
        <is>
          <t>Yellow cells are editable planning inputs. They are not product directions, approvals, treatment recommendations, or compliance determinations.</t>
        </is>
      </c>
    </row>
    <row r="3"/>
    <row r="4" ht="30" customHeight="1">
      <c r="A4" s="3" t="inlineStr">
        <is>
          <t>Product</t>
        </is>
      </c>
      <c r="B4" s="3" t="inlineStr">
        <is>
          <t>Default Dilution (oz/gal)</t>
        </is>
      </c>
      <c r="C4" s="3" t="inlineStr">
        <is>
          <t>Pack Size (oz)</t>
        </is>
      </c>
      <c r="D4" s="3" t="inlineStr">
        <is>
          <t>Unit Price</t>
        </is>
      </c>
      <c r="E4" s="3" t="inlineStr">
        <is>
          <t>Cost per Ounce</t>
        </is>
      </c>
      <c r="F4" s="3" t="inlineStr">
        <is>
          <t>Product Status</t>
        </is>
      </c>
      <c r="G4" s="12" t="inlineStr">
        <is>
          <t>Review Setting</t>
        </is>
      </c>
      <c r="H4" s="12" t="inlineStr">
        <is>
          <t>Editable Value</t>
        </is>
      </c>
      <c r="I4" s="12" t="inlineStr">
        <is>
          <t>Unit</t>
        </is>
      </c>
      <c r="J4" s="12" t="inlineStr">
        <is>
          <t>Routes</t>
        </is>
      </c>
      <c r="K4" s="12" t="inlineStr">
        <is>
          <t>Technicians</t>
        </is>
      </c>
      <c r="L4" s="12" t="inlineStr">
        <is>
          <t>Responsibilities</t>
        </is>
      </c>
      <c r="M4" s="12" t="inlineStr">
        <is>
          <t>Statuses</t>
        </is>
      </c>
    </row>
    <row r="5">
      <c r="A5" s="16" t="inlineStr">
        <is>
          <t>Fictional Mix Alpha</t>
        </is>
      </c>
      <c r="B5" s="24" t="n">
        <v>0.5</v>
      </c>
      <c r="C5" s="17" t="n">
        <v>64</v>
      </c>
      <c r="D5" s="25" t="n">
        <v>128</v>
      </c>
      <c r="E5" s="20">
        <f>IF(OR($C5="",$D5=""),"",IFERROR($D5/$C5,""))</f>
        <v/>
      </c>
      <c r="F5" s="16" t="inlineStr">
        <is>
          <t>Active</t>
        </is>
      </c>
      <c r="G5" s="13" t="inlineStr">
        <is>
          <t>Cost review threshold</t>
        </is>
      </c>
      <c r="H5" s="25" t="n">
        <v>35</v>
      </c>
      <c r="I5" s="13" t="inlineStr">
        <is>
          <t>US dollars</t>
        </is>
      </c>
      <c r="J5" s="16" t="inlineStr">
        <is>
          <t>Fictional Route Amber</t>
        </is>
      </c>
      <c r="K5" s="16" t="inlineStr">
        <is>
          <t>Fictional Tech Avery</t>
        </is>
      </c>
      <c r="L5" s="16" t="inlineStr">
        <is>
          <t>Fictional Company</t>
        </is>
      </c>
      <c r="M5" s="16" t="inlineStr">
        <is>
          <t>Planned</t>
        </is>
      </c>
    </row>
    <row r="6">
      <c r="A6" s="16" t="inlineStr">
        <is>
          <t>Fictional Mix Beta</t>
        </is>
      </c>
      <c r="B6" s="24" t="n">
        <v>1</v>
      </c>
      <c r="C6" s="17" t="n">
        <v>128</v>
      </c>
      <c r="D6" s="25" t="n">
        <v>192</v>
      </c>
      <c r="E6" s="23">
        <f>IF(OR($C6="",$D6=""),"",IFERROR($D6/$C6,""))</f>
        <v/>
      </c>
      <c r="F6" s="16" t="inlineStr">
        <is>
          <t>Active</t>
        </is>
      </c>
      <c r="G6" s="14" t="inlineStr">
        <is>
          <t>Application quantity review</t>
        </is>
      </c>
      <c r="H6" s="17" t="n">
        <v>500</v>
      </c>
      <c r="I6" s="14" t="inlineStr">
        <is>
          <t>gallons</t>
        </is>
      </c>
      <c r="J6" s="16" t="inlineStr">
        <is>
          <t>Fictional Route Blue</t>
        </is>
      </c>
      <c r="K6" s="16" t="inlineStr">
        <is>
          <t>Fictional Tech Blake</t>
        </is>
      </c>
      <c r="L6" s="16" t="inlineStr">
        <is>
          <t>Fictional Customer</t>
        </is>
      </c>
      <c r="M6" s="16" t="inlineStr">
        <is>
          <t>Completed</t>
        </is>
      </c>
    </row>
    <row r="7">
      <c r="A7" s="16" t="inlineStr">
        <is>
          <t>Fictional Mix Gamma</t>
        </is>
      </c>
      <c r="B7" s="24" t="n">
        <v>0.25</v>
      </c>
      <c r="C7" s="17" t="n">
        <v>32</v>
      </c>
      <c r="D7" s="25" t="n">
        <v>80</v>
      </c>
      <c r="E7" s="20">
        <f>IF(OR($C7="",$D7=""),"",IFERROR($D7/$C7,""))</f>
        <v/>
      </c>
      <c r="F7" s="16" t="inlineStr">
        <is>
          <t>Active</t>
        </is>
      </c>
      <c r="G7" s="13" t="inlineStr">
        <is>
          <t>Dilution review</t>
        </is>
      </c>
      <c r="H7" s="17" t="n">
        <v>10</v>
      </c>
      <c r="I7" s="13" t="inlineStr">
        <is>
          <t>ounces per gallon</t>
        </is>
      </c>
      <c r="J7" s="16" t="inlineStr">
        <is>
          <t>Fictional Route Copper</t>
        </is>
      </c>
      <c r="K7" s="16" t="inlineStr">
        <is>
          <t>Fictional Tech Casey</t>
        </is>
      </c>
      <c r="L7" s="16" t="inlineStr">
        <is>
          <t>Shared review</t>
        </is>
      </c>
      <c r="M7" s="16" t="inlineStr">
        <is>
          <t>Review</t>
        </is>
      </c>
    </row>
    <row r="8">
      <c r="A8" s="16" t="inlineStr">
        <is>
          <t>Fictional Mix Delta</t>
        </is>
      </c>
      <c r="B8" s="24" t="n">
        <v>2</v>
      </c>
      <c r="C8" s="17" t="n">
        <v>256</v>
      </c>
      <c r="D8" s="25" t="n">
        <v>220</v>
      </c>
      <c r="E8" s="23">
        <f>IF(OR($C8="",$D8=""),"",IFERROR($D8/$C8,""))</f>
        <v/>
      </c>
      <c r="F8" s="16" t="inlineStr">
        <is>
          <t>Active</t>
        </is>
      </c>
      <c r="J8" s="16" t="inlineStr">
        <is>
          <t>Fictional Route Delta</t>
        </is>
      </c>
      <c r="K8" s="16" t="inlineStr">
        <is>
          <t>Fictional Tech Drew</t>
        </is>
      </c>
      <c r="L8" s="16" t="inlineStr"/>
      <c r="M8" s="16" t="inlineStr">
        <is>
          <t>Canceled</t>
        </is>
      </c>
    </row>
    <row r="9">
      <c r="A9" s="16" t="inlineStr">
        <is>
          <t>Fictional Mix Epsilon</t>
        </is>
      </c>
      <c r="B9" s="24" t="n">
        <v>0.75</v>
      </c>
      <c r="C9" s="17" t="n">
        <v>16</v>
      </c>
      <c r="D9" s="25" t="n">
        <v>96</v>
      </c>
      <c r="E9" s="20">
        <f>IF(OR($C9="",$D9=""),"",IFERROR($D9/$C9,""))</f>
        <v/>
      </c>
      <c r="F9" s="16" t="inlineStr">
        <is>
          <t>Active</t>
        </is>
      </c>
    </row>
    <row r="10">
      <c r="A10" s="16" t="inlineStr">
        <is>
          <t>Fictional Mix Zeta</t>
        </is>
      </c>
      <c r="B10" s="24" t="n">
        <v>1.5</v>
      </c>
      <c r="C10" s="17" t="n">
        <v>64</v>
      </c>
      <c r="D10" s="25" t="n">
        <v>150</v>
      </c>
      <c r="E10" s="23">
        <f>IF(OR($C10="",$D10=""),"",IFERROR($D10/$C10,""))</f>
        <v/>
      </c>
      <c r="F10" s="16" t="inlineStr">
        <is>
          <t>Active</t>
        </is>
      </c>
    </row>
    <row r="11">
      <c r="A11" s="16" t="inlineStr">
        <is>
          <t>Fictional Mix Eta</t>
        </is>
      </c>
      <c r="B11" s="24" t="n">
        <v>0.1</v>
      </c>
      <c r="C11" s="17" t="n">
        <v>8</v>
      </c>
      <c r="D11" s="25" t="n">
        <v>72</v>
      </c>
      <c r="E11" s="20">
        <f>IF(OR($C11="",$D11=""),"",IFERROR($D11/$C11,""))</f>
        <v/>
      </c>
      <c r="F11" s="16" t="inlineStr">
        <is>
          <t>Active</t>
        </is>
      </c>
    </row>
    <row r="12">
      <c r="A12" s="16" t="inlineStr">
        <is>
          <t>Fictional Mix Theta</t>
        </is>
      </c>
      <c r="B12" s="24" t="n">
        <v>10</v>
      </c>
      <c r="C12" s="17" t="n">
        <v>128</v>
      </c>
      <c r="D12" s="25" t="n">
        <v>300</v>
      </c>
      <c r="E12" s="23">
        <f>IF(OR($C12="",$D12=""),"",IFERROR($D12/$C12,""))</f>
        <v/>
      </c>
      <c r="F12" s="16" t="inlineStr">
        <is>
          <t>Inactive</t>
        </is>
      </c>
    </row>
    <row r="13">
      <c r="A13" s="16" t="n"/>
      <c r="B13" s="24" t="n"/>
      <c r="C13" s="17" t="n"/>
      <c r="D13" s="25" t="n"/>
      <c r="E13" s="20">
        <f>IF(OR($C13="",$D13=""),"",IFERROR($D13/$C13,""))</f>
        <v/>
      </c>
      <c r="F13" s="16" t="n"/>
    </row>
    <row r="14">
      <c r="A14" s="16" t="n"/>
      <c r="B14" s="24" t="n"/>
      <c r="C14" s="17" t="n"/>
      <c r="D14" s="25" t="n"/>
      <c r="E14" s="23">
        <f>IF(OR($C14="",$D14=""),"",IFERROR($D14/$C14,""))</f>
        <v/>
      </c>
      <c r="F14" s="16" t="n"/>
    </row>
    <row r="15">
      <c r="A15" s="16" t="n"/>
      <c r="B15" s="24" t="n"/>
      <c r="C15" s="17" t="n"/>
      <c r="D15" s="25" t="n"/>
      <c r="E15" s="20">
        <f>IF(OR($C15="",$D15=""),"",IFERROR($D15/$C15,""))</f>
        <v/>
      </c>
      <c r="F15" s="16" t="n"/>
    </row>
    <row r="16">
      <c r="A16" s="16" t="n"/>
      <c r="B16" s="24" t="n"/>
      <c r="C16" s="17" t="n"/>
      <c r="D16" s="25" t="n"/>
      <c r="E16" s="23">
        <f>IF(OR($C16="",$D16=""),"",IFERROR($D16/$C16,""))</f>
        <v/>
      </c>
      <c r="F16" s="16" t="n"/>
    </row>
    <row r="17">
      <c r="A17" s="16" t="n"/>
      <c r="B17" s="24" t="n"/>
      <c r="C17" s="17" t="n"/>
      <c r="D17" s="25" t="n"/>
      <c r="E17" s="20">
        <f>IF(OR($C17="",$D17=""),"",IFERROR($D17/$C17,""))</f>
        <v/>
      </c>
      <c r="F17" s="16" t="n"/>
    </row>
    <row r="18">
      <c r="A18" s="16" t="n"/>
      <c r="B18" s="24" t="n"/>
      <c r="C18" s="17" t="n"/>
      <c r="D18" s="25" t="n"/>
      <c r="E18" s="23">
        <f>IF(OR($C18="",$D18=""),"",IFERROR($D18/$C18,""))</f>
        <v/>
      </c>
      <c r="F18" s="16" t="n"/>
    </row>
    <row r="19">
      <c r="A19" s="16" t="n"/>
      <c r="B19" s="24" t="n"/>
      <c r="C19" s="17" t="n"/>
      <c r="D19" s="25" t="n"/>
      <c r="E19" s="20">
        <f>IF(OR($C19="",$D19=""),"",IFERROR($D19/$C19,""))</f>
        <v/>
      </c>
      <c r="F19" s="16" t="n"/>
    </row>
    <row r="20">
      <c r="A20" s="16" t="n"/>
      <c r="B20" s="24" t="n"/>
      <c r="C20" s="17" t="n"/>
      <c r="D20" s="25" t="n"/>
      <c r="E20" s="23">
        <f>IF(OR($C20="",$D20=""),"",IFERROR($D20/$C20,""))</f>
        <v/>
      </c>
      <c r="F20" s="16" t="n"/>
    </row>
    <row r="21">
      <c r="A21" s="16" t="n"/>
      <c r="B21" s="24" t="n"/>
      <c r="C21" s="17" t="n"/>
      <c r="D21" s="25" t="n"/>
      <c r="E21" s="20">
        <f>IF(OR($C21="",$D21=""),"",IFERROR($D21/$C21,""))</f>
        <v/>
      </c>
      <c r="F21" s="16" t="n"/>
    </row>
    <row r="22">
      <c r="A22" s="16" t="n"/>
      <c r="B22" s="24" t="n"/>
      <c r="C22" s="17" t="n"/>
      <c r="D22" s="25" t="n"/>
      <c r="E22" s="23">
        <f>IF(OR($C22="",$D22=""),"",IFERROR($D22/$C22,""))</f>
        <v/>
      </c>
      <c r="F22" s="16" t="n"/>
    </row>
    <row r="23">
      <c r="A23" s="16" t="n"/>
      <c r="B23" s="24" t="n"/>
      <c r="C23" s="17" t="n"/>
      <c r="D23" s="25" t="n"/>
      <c r="E23" s="20">
        <f>IF(OR($C23="",$D23=""),"",IFERROR($D23/$C23,""))</f>
        <v/>
      </c>
      <c r="F23" s="16" t="n"/>
    </row>
    <row r="24">
      <c r="A24" s="16" t="n"/>
      <c r="B24" s="24" t="n"/>
      <c r="C24" s="17" t="n"/>
      <c r="D24" s="25" t="n"/>
      <c r="E24" s="23">
        <f>IF(OR($C24="",$D24=""),"",IFERROR($D24/$C24,""))</f>
        <v/>
      </c>
      <c r="F24" s="16" t="n"/>
    </row>
    <row r="25">
      <c r="A25" s="16" t="n"/>
      <c r="B25" s="24" t="n"/>
      <c r="C25" s="17" t="n"/>
      <c r="D25" s="25" t="n"/>
      <c r="E25" s="20">
        <f>IF(OR($C25="",$D25=""),"",IFERROR($D25/$C25,""))</f>
        <v/>
      </c>
      <c r="F25" s="16" t="n"/>
    </row>
    <row r="26">
      <c r="A26" s="16" t="n"/>
      <c r="B26" s="24" t="n"/>
      <c r="C26" s="17" t="n"/>
      <c r="D26" s="25" t="n"/>
      <c r="E26" s="23">
        <f>IF(OR($C26="",$D26=""),"",IFERROR($D26/$C26,""))</f>
        <v/>
      </c>
      <c r="F26" s="16" t="n"/>
    </row>
    <row r="27">
      <c r="A27" s="16" t="n"/>
      <c r="B27" s="24" t="n"/>
      <c r="C27" s="17" t="n"/>
      <c r="D27" s="25" t="n"/>
      <c r="E27" s="20">
        <f>IF(OR($C27="",$D27=""),"",IFERROR($D27/$C27,""))</f>
        <v/>
      </c>
      <c r="F27" s="16" t="n"/>
    </row>
    <row r="28">
      <c r="A28" s="16" t="n"/>
      <c r="B28" s="24" t="n"/>
      <c r="C28" s="17" t="n"/>
      <c r="D28" s="25" t="n"/>
      <c r="E28" s="23">
        <f>IF(OR($C28="",$D28=""),"",IFERROR($D28/$C28,""))</f>
        <v/>
      </c>
      <c r="F28" s="16" t="n"/>
    </row>
    <row r="29">
      <c r="A29" s="16" t="n"/>
      <c r="B29" s="24" t="n"/>
      <c r="C29" s="17" t="n"/>
      <c r="D29" s="25" t="n"/>
      <c r="E29" s="20">
        <f>IF(OR($C29="",$D29=""),"",IFERROR($D29/$C29,""))</f>
        <v/>
      </c>
      <c r="F29" s="16" t="n"/>
    </row>
    <row r="30">
      <c r="A30" s="16" t="n"/>
      <c r="B30" s="24" t="n"/>
      <c r="C30" s="17" t="n"/>
      <c r="D30" s="25" t="n"/>
      <c r="E30" s="23">
        <f>IF(OR($C30="",$D30=""),"",IFERROR($D30/$C30,""))</f>
        <v/>
      </c>
      <c r="F30" s="16" t="n"/>
    </row>
    <row r="31">
      <c r="A31" s="16" t="n"/>
      <c r="B31" s="24" t="n"/>
      <c r="C31" s="17" t="n"/>
      <c r="D31" s="25" t="n"/>
      <c r="E31" s="20">
        <f>IF(OR($C31="",$D31=""),"",IFERROR($D31/$C31,""))</f>
        <v/>
      </c>
      <c r="F31" s="16" t="n"/>
    </row>
    <row r="32">
      <c r="A32" s="16" t="n"/>
      <c r="B32" s="24" t="n"/>
      <c r="C32" s="17" t="n"/>
      <c r="D32" s="25" t="n"/>
      <c r="E32" s="23">
        <f>IF(OR($C32="",$D32=""),"",IFERROR($D32/$C32,""))</f>
        <v/>
      </c>
      <c r="F32" s="16" t="n"/>
    </row>
    <row r="33">
      <c r="A33" s="16" t="n"/>
      <c r="B33" s="24" t="n"/>
      <c r="C33" s="17" t="n"/>
      <c r="D33" s="25" t="n"/>
      <c r="E33" s="20">
        <f>IF(OR($C33="",$D33=""),"",IFERROR($D33/$C33,""))</f>
        <v/>
      </c>
      <c r="F33" s="16" t="n"/>
    </row>
    <row r="34">
      <c r="A34" s="16" t="n"/>
      <c r="B34" s="24" t="n"/>
      <c r="C34" s="17" t="n"/>
      <c r="D34" s="25" t="n"/>
      <c r="E34" s="23">
        <f>IF(OR($C34="",$D34=""),"",IFERROR($D34/$C34,""))</f>
        <v/>
      </c>
      <c r="F34" s="16" t="n"/>
    </row>
    <row r="35">
      <c r="A35" s="16" t="n"/>
      <c r="B35" s="24" t="n"/>
      <c r="C35" s="17" t="n"/>
      <c r="D35" s="25" t="n"/>
      <c r="E35" s="20">
        <f>IF(OR($C35="",$D35=""),"",IFERROR($D35/$C35,""))</f>
        <v/>
      </c>
      <c r="F35" s="16" t="n"/>
    </row>
    <row r="36">
      <c r="A36" s="16" t="n"/>
      <c r="B36" s="24" t="n"/>
      <c r="C36" s="17" t="n"/>
      <c r="D36" s="25" t="n"/>
      <c r="E36" s="23">
        <f>IF(OR($C36="",$D36=""),"",IFERROR($D36/$C36,""))</f>
        <v/>
      </c>
      <c r="F36" s="16" t="n"/>
    </row>
    <row r="37">
      <c r="A37" s="16" t="n"/>
      <c r="B37" s="24" t="n"/>
      <c r="C37" s="17" t="n"/>
      <c r="D37" s="25" t="n"/>
      <c r="E37" s="20">
        <f>IF(OR($C37="",$D37=""),"",IFERROR($D37/$C37,""))</f>
        <v/>
      </c>
      <c r="F37" s="16" t="n"/>
    </row>
    <row r="38">
      <c r="A38" s="16" t="n"/>
      <c r="B38" s="24" t="n"/>
      <c r="C38" s="17" t="n"/>
      <c r="D38" s="25" t="n"/>
      <c r="E38" s="23">
        <f>IF(OR($C38="",$D38=""),"",IFERROR($D38/$C38,""))</f>
        <v/>
      </c>
      <c r="F38" s="16" t="n"/>
    </row>
    <row r="39">
      <c r="A39" s="16" t="n"/>
      <c r="B39" s="24" t="n"/>
      <c r="C39" s="17" t="n"/>
      <c r="D39" s="25" t="n"/>
      <c r="E39" s="20">
        <f>IF(OR($C39="",$D39=""),"",IFERROR($D39/$C39,""))</f>
        <v/>
      </c>
      <c r="F39" s="16" t="n"/>
    </row>
    <row r="40">
      <c r="A40" s="16" t="n"/>
      <c r="B40" s="24" t="n"/>
      <c r="C40" s="17" t="n"/>
      <c r="D40" s="25" t="n"/>
      <c r="E40" s="23">
        <f>IF(OR($C40="",$D40=""),"",IFERROR($D40/$C40,""))</f>
        <v/>
      </c>
      <c r="F40" s="16" t="n"/>
    </row>
    <row r="41">
      <c r="A41" s="16" t="n"/>
      <c r="B41" s="24" t="n"/>
      <c r="C41" s="17" t="n"/>
      <c r="D41" s="25" t="n"/>
      <c r="E41" s="20">
        <f>IF(OR($C41="",$D41=""),"",IFERROR($D41/$C41,""))</f>
        <v/>
      </c>
      <c r="F41" s="16" t="n"/>
    </row>
    <row r="42">
      <c r="A42" s="16" t="n"/>
      <c r="B42" s="24" t="n"/>
      <c r="C42" s="17" t="n"/>
      <c r="D42" s="25" t="n"/>
      <c r="E42" s="23">
        <f>IF(OR($C42="",$D42=""),"",IFERROR($D42/$C42,""))</f>
        <v/>
      </c>
      <c r="F42" s="16" t="n"/>
    </row>
    <row r="43">
      <c r="A43" s="16" t="n"/>
      <c r="B43" s="24" t="n"/>
      <c r="C43" s="17" t="n"/>
      <c r="D43" s="25" t="n"/>
      <c r="E43" s="20">
        <f>IF(OR($C43="",$D43=""),"",IFERROR($D43/$C43,""))</f>
        <v/>
      </c>
      <c r="F43" s="16" t="n"/>
    </row>
    <row r="44">
      <c r="A44" s="16" t="n"/>
      <c r="B44" s="24" t="n"/>
      <c r="C44" s="17" t="n"/>
      <c r="D44" s="25" t="n"/>
      <c r="E44" s="23">
        <f>IF(OR($C44="",$D44=""),"",IFERROR($D44/$C44,""))</f>
        <v/>
      </c>
      <c r="F44" s="16" t="n"/>
    </row>
    <row r="45">
      <c r="A45" s="16" t="n"/>
      <c r="B45" s="24" t="n"/>
      <c r="C45" s="17" t="n"/>
      <c r="D45" s="25" t="n"/>
      <c r="E45" s="20">
        <f>IF(OR($C45="",$D45=""),"",IFERROR($D45/$C45,""))</f>
        <v/>
      </c>
      <c r="F45" s="16" t="n"/>
    </row>
    <row r="46">
      <c r="A46" s="16" t="n"/>
      <c r="B46" s="24" t="n"/>
      <c r="C46" s="17" t="n"/>
      <c r="D46" s="25" t="n"/>
      <c r="E46" s="23">
        <f>IF(OR($C46="",$D46=""),"",IFERROR($D46/$C46,""))</f>
        <v/>
      </c>
      <c r="F46" s="16" t="n"/>
    </row>
    <row r="47">
      <c r="A47" s="16" t="n"/>
      <c r="B47" s="24" t="n"/>
      <c r="C47" s="17" t="n"/>
      <c r="D47" s="25" t="n"/>
      <c r="E47" s="20">
        <f>IF(OR($C47="",$D47=""),"",IFERROR($D47/$C47,""))</f>
        <v/>
      </c>
      <c r="F47" s="16" t="n"/>
    </row>
    <row r="48">
      <c r="A48" s="16" t="n"/>
      <c r="B48" s="24" t="n"/>
      <c r="C48" s="17" t="n"/>
      <c r="D48" s="25" t="n"/>
      <c r="E48" s="23">
        <f>IF(OR($C48="",$D48=""),"",IFERROR($D48/$C48,""))</f>
        <v/>
      </c>
      <c r="F48" s="16" t="n"/>
    </row>
    <row r="49">
      <c r="A49" s="16" t="n"/>
      <c r="B49" s="24" t="n"/>
      <c r="C49" s="17" t="n"/>
      <c r="D49" s="25" t="n"/>
      <c r="E49" s="20">
        <f>IF(OR($C49="",$D49=""),"",IFERROR($D49/$C49,""))</f>
        <v/>
      </c>
      <c r="F49" s="16" t="n"/>
    </row>
    <row r="50">
      <c r="A50" s="16" t="n"/>
      <c r="B50" s="24" t="n"/>
      <c r="C50" s="17" t="n"/>
      <c r="D50" s="25" t="n"/>
      <c r="E50" s="23">
        <f>IF(OR($C50="",$D50=""),"",IFERROR($D50/$C50,""))</f>
        <v/>
      </c>
      <c r="F50" s="16" t="n"/>
    </row>
    <row r="51">
      <c r="A51" s="16" t="n"/>
      <c r="B51" s="24" t="n"/>
      <c r="C51" s="17" t="n"/>
      <c r="D51" s="25" t="n"/>
      <c r="E51" s="20">
        <f>IF(OR($C51="",$D51=""),"",IFERROR($D51/$C51,""))</f>
        <v/>
      </c>
      <c r="F51" s="16" t="n"/>
    </row>
    <row r="52">
      <c r="A52" s="16" t="n"/>
      <c r="B52" s="24" t="n"/>
      <c r="C52" s="17" t="n"/>
      <c r="D52" s="25" t="n"/>
      <c r="E52" s="23">
        <f>IF(OR($C52="",$D52=""),"",IFERROR($D52/$C52,""))</f>
        <v/>
      </c>
      <c r="F52" s="16" t="n"/>
    </row>
    <row r="53">
      <c r="A53" s="16" t="n"/>
      <c r="B53" s="24" t="n"/>
      <c r="C53" s="17" t="n"/>
      <c r="D53" s="25" t="n"/>
      <c r="E53" s="20">
        <f>IF(OR($C53="",$D53=""),"",IFERROR($D53/$C53,""))</f>
        <v/>
      </c>
      <c r="F53" s="16" t="n"/>
    </row>
    <row r="54">
      <c r="A54" s="16" t="n"/>
      <c r="B54" s="24" t="n"/>
      <c r="C54" s="17" t="n"/>
      <c r="D54" s="25" t="n"/>
      <c r="E54" s="23">
        <f>IF(OR($C54="",$D54=""),"",IFERROR($D54/$C54,""))</f>
        <v/>
      </c>
      <c r="F54" s="16" t="n"/>
    </row>
    <row r="55">
      <c r="A55" s="16" t="n"/>
      <c r="B55" s="24" t="n"/>
      <c r="C55" s="17" t="n"/>
      <c r="D55" s="25" t="n"/>
      <c r="E55" s="20">
        <f>IF(OR($C55="",$D55=""),"",IFERROR($D55/$C55,""))</f>
        <v/>
      </c>
      <c r="F55" s="16" t="n"/>
    </row>
    <row r="56">
      <c r="A56" s="16" t="n"/>
      <c r="B56" s="24" t="n"/>
      <c r="C56" s="17" t="n"/>
      <c r="D56" s="25" t="n"/>
      <c r="E56" s="23">
        <f>IF(OR($C56="",$D56=""),"",IFERROR($D56/$C56,""))</f>
        <v/>
      </c>
      <c r="F56" s="16" t="n"/>
    </row>
    <row r="57">
      <c r="A57" s="16" t="n"/>
      <c r="B57" s="24" t="n"/>
      <c r="C57" s="17" t="n"/>
      <c r="D57" s="25" t="n"/>
      <c r="E57" s="20">
        <f>IF(OR($C57="",$D57=""),"",IFERROR($D57/$C57,""))</f>
        <v/>
      </c>
      <c r="F57" s="16" t="n"/>
    </row>
    <row r="58">
      <c r="A58" s="16" t="n"/>
      <c r="B58" s="24" t="n"/>
      <c r="C58" s="17" t="n"/>
      <c r="D58" s="25" t="n"/>
      <c r="E58" s="23">
        <f>IF(OR($C58="",$D58=""),"",IFERROR($D58/$C58,""))</f>
        <v/>
      </c>
      <c r="F58" s="16" t="n"/>
    </row>
    <row r="59">
      <c r="A59" s="16" t="n"/>
      <c r="B59" s="24" t="n"/>
      <c r="C59" s="17" t="n"/>
      <c r="D59" s="25" t="n"/>
      <c r="E59" s="20">
        <f>IF(OR($C59="",$D59=""),"",IFERROR($D59/$C59,""))</f>
        <v/>
      </c>
      <c r="F59" s="16" t="n"/>
    </row>
    <row r="60">
      <c r="A60" s="16" t="n"/>
      <c r="B60" s="24" t="n"/>
      <c r="C60" s="17" t="n"/>
      <c r="D60" s="25" t="n"/>
      <c r="E60" s="23">
        <f>IF(OR($C60="",$D60=""),"",IFERROR($D60/$C60,""))</f>
        <v/>
      </c>
      <c r="F60" s="16" t="n"/>
    </row>
    <row r="61">
      <c r="A61" s="16" t="n"/>
      <c r="B61" s="24" t="n"/>
      <c r="C61" s="17" t="n"/>
      <c r="D61" s="25" t="n"/>
      <c r="E61" s="20">
        <f>IF(OR($C61="",$D61=""),"",IFERROR($D61/$C61,""))</f>
        <v/>
      </c>
      <c r="F61" s="16" t="n"/>
    </row>
    <row r="62">
      <c r="A62" s="16" t="n"/>
      <c r="B62" s="24" t="n"/>
      <c r="C62" s="17" t="n"/>
      <c r="D62" s="25" t="n"/>
      <c r="E62" s="23">
        <f>IF(OR($C62="",$D62=""),"",IFERROR($D62/$C62,""))</f>
        <v/>
      </c>
      <c r="F62" s="16" t="n"/>
    </row>
    <row r="63">
      <c r="A63" s="16" t="n"/>
      <c r="B63" s="24" t="n"/>
      <c r="C63" s="17" t="n"/>
      <c r="D63" s="25" t="n"/>
      <c r="E63" s="20">
        <f>IF(OR($C63="",$D63=""),"",IFERROR($D63/$C63,""))</f>
        <v/>
      </c>
      <c r="F63" s="16" t="n"/>
    </row>
    <row r="64">
      <c r="A64" s="16" t="n"/>
      <c r="B64" s="24" t="n"/>
      <c r="C64" s="17" t="n"/>
      <c r="D64" s="25" t="n"/>
      <c r="E64" s="23">
        <f>IF(OR($C64="",$D64=""),"",IFERROR($D64/$C64,""))</f>
        <v/>
      </c>
      <c r="F64" s="16" t="n"/>
    </row>
    <row r="65">
      <c r="A65" s="16" t="n"/>
      <c r="B65" s="24" t="n"/>
      <c r="C65" s="17" t="n"/>
      <c r="D65" s="25" t="n"/>
      <c r="E65" s="20">
        <f>IF(OR($C65="",$D65=""),"",IFERROR($D65/$C65,""))</f>
        <v/>
      </c>
      <c r="F65" s="16" t="n"/>
    </row>
    <row r="66">
      <c r="A66" s="16" t="n"/>
      <c r="B66" s="24" t="n"/>
      <c r="C66" s="17" t="n"/>
      <c r="D66" s="25" t="n"/>
      <c r="E66" s="23">
        <f>IF(OR($C66="",$D66=""),"",IFERROR($D66/$C66,""))</f>
        <v/>
      </c>
      <c r="F66" s="16" t="n"/>
    </row>
    <row r="67">
      <c r="A67" s="16" t="n"/>
      <c r="B67" s="24" t="n"/>
      <c r="C67" s="17" t="n"/>
      <c r="D67" s="25" t="n"/>
      <c r="E67" s="20">
        <f>IF(OR($C67="",$D67=""),"",IFERROR($D67/$C67,""))</f>
        <v/>
      </c>
      <c r="F67" s="16" t="n"/>
    </row>
    <row r="68">
      <c r="A68" s="16" t="n"/>
      <c r="B68" s="24" t="n"/>
      <c r="C68" s="17" t="n"/>
      <c r="D68" s="25" t="n"/>
      <c r="E68" s="23">
        <f>IF(OR($C68="",$D68=""),"",IFERROR($D68/$C68,""))</f>
        <v/>
      </c>
      <c r="F68" s="16" t="n"/>
    </row>
    <row r="69">
      <c r="A69" s="16" t="n"/>
      <c r="B69" s="24" t="n"/>
      <c r="C69" s="17" t="n"/>
      <c r="D69" s="25" t="n"/>
      <c r="E69" s="20">
        <f>IF(OR($C69="",$D69=""),"",IFERROR($D69/$C69,""))</f>
        <v/>
      </c>
      <c r="F69" s="16" t="n"/>
    </row>
    <row r="70">
      <c r="A70" s="16" t="n"/>
      <c r="B70" s="24" t="n"/>
      <c r="C70" s="17" t="n"/>
      <c r="D70" s="25" t="n"/>
      <c r="E70" s="23">
        <f>IF(OR($C70="",$D70=""),"",IFERROR($D70/$C70,""))</f>
        <v/>
      </c>
      <c r="F70" s="16" t="n"/>
    </row>
    <row r="71">
      <c r="A71" s="16" t="n"/>
      <c r="B71" s="24" t="n"/>
      <c r="C71" s="17" t="n"/>
      <c r="D71" s="25" t="n"/>
      <c r="E71" s="20">
        <f>IF(OR($C71="",$D71=""),"",IFERROR($D71/$C71,""))</f>
        <v/>
      </c>
      <c r="F71" s="16" t="n"/>
    </row>
    <row r="72">
      <c r="A72" s="16" t="n"/>
      <c r="B72" s="24" t="n"/>
      <c r="C72" s="17" t="n"/>
      <c r="D72" s="25" t="n"/>
      <c r="E72" s="23">
        <f>IF(OR($C72="",$D72=""),"",IFERROR($D72/$C72,""))</f>
        <v/>
      </c>
      <c r="F72" s="16" t="n"/>
    </row>
    <row r="73">
      <c r="A73" s="16" t="n"/>
      <c r="B73" s="24" t="n"/>
      <c r="C73" s="17" t="n"/>
      <c r="D73" s="25" t="n"/>
      <c r="E73" s="20">
        <f>IF(OR($C73="",$D73=""),"",IFERROR($D73/$C73,""))</f>
        <v/>
      </c>
      <c r="F73" s="16" t="n"/>
    </row>
    <row r="74">
      <c r="A74" s="16" t="n"/>
      <c r="B74" s="24" t="n"/>
      <c r="C74" s="17" t="n"/>
      <c r="D74" s="25" t="n"/>
      <c r="E74" s="23">
        <f>IF(OR($C74="",$D74=""),"",IFERROR($D74/$C74,""))</f>
        <v/>
      </c>
      <c r="F74" s="16" t="n"/>
    </row>
    <row r="75">
      <c r="A75" s="16" t="n"/>
      <c r="B75" s="24" t="n"/>
      <c r="C75" s="17" t="n"/>
      <c r="D75" s="25" t="n"/>
      <c r="E75" s="20">
        <f>IF(OR($C75="",$D75=""),"",IFERROR($D75/$C75,""))</f>
        <v/>
      </c>
      <c r="F75" s="16" t="n"/>
    </row>
    <row r="76">
      <c r="A76" s="16" t="n"/>
      <c r="B76" s="24" t="n"/>
      <c r="C76" s="17" t="n"/>
      <c r="D76" s="25" t="n"/>
      <c r="E76" s="23">
        <f>IF(OR($C76="",$D76=""),"",IFERROR($D76/$C76,""))</f>
        <v/>
      </c>
      <c r="F76" s="16" t="n"/>
    </row>
    <row r="77">
      <c r="A77" s="16" t="n"/>
      <c r="B77" s="24" t="n"/>
      <c r="C77" s="17" t="n"/>
      <c r="D77" s="25" t="n"/>
      <c r="E77" s="20">
        <f>IF(OR($C77="",$D77=""),"",IFERROR($D77/$C77,""))</f>
        <v/>
      </c>
      <c r="F77" s="16" t="n"/>
    </row>
    <row r="78">
      <c r="A78" s="16" t="n"/>
      <c r="B78" s="24" t="n"/>
      <c r="C78" s="17" t="n"/>
      <c r="D78" s="25" t="n"/>
      <c r="E78" s="23">
        <f>IF(OR($C78="",$D78=""),"",IFERROR($D78/$C78,""))</f>
        <v/>
      </c>
      <c r="F78" s="16" t="n"/>
    </row>
    <row r="79">
      <c r="A79" s="16" t="n"/>
      <c r="B79" s="24" t="n"/>
      <c r="C79" s="17" t="n"/>
      <c r="D79" s="25" t="n"/>
      <c r="E79" s="20">
        <f>IF(OR($C79="",$D79=""),"",IFERROR($D79/$C79,""))</f>
        <v/>
      </c>
      <c r="F79" s="16" t="n"/>
    </row>
    <row r="80">
      <c r="A80" s="16" t="n"/>
      <c r="B80" s="24" t="n"/>
      <c r="C80" s="17" t="n"/>
      <c r="D80" s="25" t="n"/>
      <c r="E80" s="23">
        <f>IF(OR($C80="",$D80=""),"",IFERROR($D80/$C80,""))</f>
        <v/>
      </c>
      <c r="F80" s="16" t="n"/>
    </row>
    <row r="81">
      <c r="A81" s="16" t="n"/>
      <c r="B81" s="24" t="n"/>
      <c r="C81" s="17" t="n"/>
      <c r="D81" s="25" t="n"/>
      <c r="E81" s="20">
        <f>IF(OR($C81="",$D81=""),"",IFERROR($D81/$C81,""))</f>
        <v/>
      </c>
      <c r="F81" s="16" t="n"/>
    </row>
    <row r="82">
      <c r="A82" s="16" t="n"/>
      <c r="B82" s="24" t="n"/>
      <c r="C82" s="17" t="n"/>
      <c r="D82" s="25" t="n"/>
      <c r="E82" s="23">
        <f>IF(OR($C82="",$D82=""),"",IFERROR($D82/$C82,""))</f>
        <v/>
      </c>
      <c r="F82" s="16" t="n"/>
    </row>
    <row r="83">
      <c r="A83" s="16" t="n"/>
      <c r="B83" s="24" t="n"/>
      <c r="C83" s="17" t="n"/>
      <c r="D83" s="25" t="n"/>
      <c r="E83" s="20">
        <f>IF(OR($C83="",$D83=""),"",IFERROR($D83/$C83,""))</f>
        <v/>
      </c>
      <c r="F83" s="16" t="n"/>
    </row>
    <row r="84">
      <c r="A84" s="16" t="n"/>
      <c r="B84" s="24" t="n"/>
      <c r="C84" s="17" t="n"/>
      <c r="D84" s="25" t="n"/>
      <c r="E84" s="23">
        <f>IF(OR($C84="",$D84=""),"",IFERROR($D84/$C84,""))</f>
        <v/>
      </c>
      <c r="F84" s="16" t="n"/>
    </row>
    <row r="85">
      <c r="A85" s="16" t="n"/>
      <c r="B85" s="24" t="n"/>
      <c r="C85" s="17" t="n"/>
      <c r="D85" s="25" t="n"/>
      <c r="E85" s="20">
        <f>IF(OR($C85="",$D85=""),"",IFERROR($D85/$C85,""))</f>
        <v/>
      </c>
      <c r="F85" s="16" t="n"/>
    </row>
    <row r="86">
      <c r="A86" s="16" t="n"/>
      <c r="B86" s="24" t="n"/>
      <c r="C86" s="17" t="n"/>
      <c r="D86" s="25" t="n"/>
      <c r="E86" s="23">
        <f>IF(OR($C86="",$D86=""),"",IFERROR($D86/$C86,""))</f>
        <v/>
      </c>
      <c r="F86" s="16" t="n"/>
    </row>
    <row r="87">
      <c r="A87" s="16" t="n"/>
      <c r="B87" s="24" t="n"/>
      <c r="C87" s="17" t="n"/>
      <c r="D87" s="25" t="n"/>
      <c r="E87" s="20">
        <f>IF(OR($C87="",$D87=""),"",IFERROR($D87/$C87,""))</f>
        <v/>
      </c>
      <c r="F87" s="16" t="n"/>
    </row>
    <row r="88">
      <c r="A88" s="16" t="n"/>
      <c r="B88" s="24" t="n"/>
      <c r="C88" s="17" t="n"/>
      <c r="D88" s="25" t="n"/>
      <c r="E88" s="23">
        <f>IF(OR($C88="",$D88=""),"",IFERROR($D88/$C88,""))</f>
        <v/>
      </c>
      <c r="F88" s="16" t="n"/>
    </row>
    <row r="89">
      <c r="A89" s="16" t="n"/>
      <c r="B89" s="24" t="n"/>
      <c r="C89" s="17" t="n"/>
      <c r="D89" s="25" t="n"/>
      <c r="E89" s="20">
        <f>IF(OR($C89="",$D89=""),"",IFERROR($D89/$C89,""))</f>
        <v/>
      </c>
      <c r="F89" s="16" t="n"/>
    </row>
    <row r="90">
      <c r="A90" s="16" t="n"/>
      <c r="B90" s="24" t="n"/>
      <c r="C90" s="17" t="n"/>
      <c r="D90" s="25" t="n"/>
      <c r="E90" s="23">
        <f>IF(OR($C90="",$D90=""),"",IFERROR($D90/$C90,""))</f>
        <v/>
      </c>
      <c r="F90" s="16" t="n"/>
    </row>
    <row r="91">
      <c r="A91" s="16" t="n"/>
      <c r="B91" s="24" t="n"/>
      <c r="C91" s="17" t="n"/>
      <c r="D91" s="25" t="n"/>
      <c r="E91" s="20">
        <f>IF(OR($C91="",$D91=""),"",IFERROR($D91/$C91,""))</f>
        <v/>
      </c>
      <c r="F91" s="16" t="n"/>
    </row>
    <row r="92">
      <c r="A92" s="16" t="n"/>
      <c r="B92" s="24" t="n"/>
      <c r="C92" s="17" t="n"/>
      <c r="D92" s="25" t="n"/>
      <c r="E92" s="23">
        <f>IF(OR($C92="",$D92=""),"",IFERROR($D92/$C92,""))</f>
        <v/>
      </c>
      <c r="F92" s="16" t="n"/>
    </row>
    <row r="93">
      <c r="A93" s="16" t="n"/>
      <c r="B93" s="24" t="n"/>
      <c r="C93" s="17" t="n"/>
      <c r="D93" s="25" t="n"/>
      <c r="E93" s="20">
        <f>IF(OR($C93="",$D93=""),"",IFERROR($D93/$C93,""))</f>
        <v/>
      </c>
      <c r="F93" s="16" t="n"/>
    </row>
    <row r="94">
      <c r="A94" s="16" t="n"/>
      <c r="B94" s="24" t="n"/>
      <c r="C94" s="17" t="n"/>
      <c r="D94" s="25" t="n"/>
      <c r="E94" s="23">
        <f>IF(OR($C94="",$D94=""),"",IFERROR($D94/$C94,""))</f>
        <v/>
      </c>
      <c r="F94" s="16" t="n"/>
    </row>
    <row r="95">
      <c r="A95" s="16" t="n"/>
      <c r="B95" s="24" t="n"/>
      <c r="C95" s="17" t="n"/>
      <c r="D95" s="25" t="n"/>
      <c r="E95" s="20">
        <f>IF(OR($C95="",$D95=""),"",IFERROR($D95/$C95,""))</f>
        <v/>
      </c>
      <c r="F95" s="16" t="n"/>
    </row>
    <row r="96">
      <c r="A96" s="16" t="n"/>
      <c r="B96" s="24" t="n"/>
      <c r="C96" s="17" t="n"/>
      <c r="D96" s="25" t="n"/>
      <c r="E96" s="23">
        <f>IF(OR($C96="",$D96=""),"",IFERROR($D96/$C96,""))</f>
        <v/>
      </c>
      <c r="F96" s="16" t="n"/>
    </row>
    <row r="97">
      <c r="A97" s="16" t="n"/>
      <c r="B97" s="24" t="n"/>
      <c r="C97" s="17" t="n"/>
      <c r="D97" s="25" t="n"/>
      <c r="E97" s="20">
        <f>IF(OR($C97="",$D97=""),"",IFERROR($D97/$C97,""))</f>
        <v/>
      </c>
      <c r="F97" s="16" t="n"/>
    </row>
    <row r="98">
      <c r="A98" s="16" t="n"/>
      <c r="B98" s="24" t="n"/>
      <c r="C98" s="17" t="n"/>
      <c r="D98" s="25" t="n"/>
      <c r="E98" s="23">
        <f>IF(OR($C98="",$D98=""),"",IFERROR($D98/$C98,""))</f>
        <v/>
      </c>
      <c r="F98" s="16" t="n"/>
    </row>
    <row r="99">
      <c r="A99" s="16" t="n"/>
      <c r="B99" s="24" t="n"/>
      <c r="C99" s="17" t="n"/>
      <c r="D99" s="25" t="n"/>
      <c r="E99" s="20">
        <f>IF(OR($C99="",$D99=""),"",IFERROR($D99/$C99,""))</f>
        <v/>
      </c>
      <c r="F99" s="16" t="n"/>
    </row>
    <row r="100">
      <c r="A100" s="16" t="n"/>
      <c r="B100" s="24" t="n"/>
      <c r="C100" s="17" t="n"/>
      <c r="D100" s="25" t="n"/>
      <c r="E100" s="23">
        <f>IF(OR($C100="",$D100=""),"",IFERROR($D100/$C100,""))</f>
        <v/>
      </c>
      <c r="F100" s="16" t="n"/>
    </row>
    <row r="101">
      <c r="A101" s="16" t="n"/>
      <c r="B101" s="24" t="n"/>
      <c r="C101" s="17" t="n"/>
      <c r="D101" s="25" t="n"/>
      <c r="E101" s="20">
        <f>IF(OR($C101="",$D101=""),"",IFERROR($D101/$C101,""))</f>
        <v/>
      </c>
      <c r="F101" s="16" t="n"/>
    </row>
    <row r="102">
      <c r="A102" s="16" t="n"/>
      <c r="B102" s="24" t="n"/>
      <c r="C102" s="17" t="n"/>
      <c r="D102" s="25" t="n"/>
      <c r="E102" s="23">
        <f>IF(OR($C102="",$D102=""),"",IFERROR($D102/$C102,""))</f>
        <v/>
      </c>
      <c r="F102" s="16" t="n"/>
    </row>
    <row r="103">
      <c r="A103" s="16" t="n"/>
      <c r="B103" s="24" t="n"/>
      <c r="C103" s="17" t="n"/>
      <c r="D103" s="25" t="n"/>
      <c r="E103" s="20">
        <f>IF(OR($C103="",$D103=""),"",IFERROR($D103/$C103,""))</f>
        <v/>
      </c>
      <c r="F103" s="16" t="n"/>
    </row>
    <row r="104">
      <c r="A104" s="16" t="n"/>
      <c r="B104" s="24" t="n"/>
      <c r="C104" s="17" t="n"/>
      <c r="D104" s="25" t="n"/>
      <c r="E104" s="23">
        <f>IF(OR($C104="",$D104=""),"",IFERROR($D104/$C104,""))</f>
        <v/>
      </c>
      <c r="F104" s="16" t="n"/>
    </row>
  </sheetData>
  <autoFilter ref="A4:F104"/>
  <mergeCells count="1">
    <mergeCell ref="A1:M1"/>
  </mergeCells>
  <conditionalFormatting sqref="A5:F104">
    <cfRule type="expression" priority="1" dxfId="0">
      <formula>AND($A5&lt;&gt;"",OR($B5="",$C5="",$D5="",$F5=""))</formula>
    </cfRule>
  </conditionalFormatting>
  <conditionalFormatting sqref="F5:F104">
    <cfRule type="expression" priority="2" dxfId="0">
      <formula>$F5="Inactive"</formula>
    </cfRule>
  </conditionalFormatting>
  <dataValidations count="7">
    <dataValidation sqref="B5:B104" showDropDown="0" showInputMessage="0" showErrorMessage="1" allowBlank="0" errorTitle="Check the dilution" error="Enter a dilution from 0 through 1,000 ounces per gallon." type="decimal" operator="between">
      <formula1>0</formula1>
      <formula2>1000</formula2>
    </dataValidation>
    <dataValidation sqref="C5:C104" showDropDown="0" showInputMessage="0" showErrorMessage="1" allowBlank="0" errorTitle="Check the pack size" error="Enter a pack size greater than 0 and no more than 100,000 ounces." type="decimal" operator="between">
      <formula1>0.01</formula1>
      <formula2>100000</formula2>
    </dataValidation>
    <dataValidation sqref="D5:D104" showDropDown="0" showInputMessage="0" showErrorMessage="1" allowBlank="0" errorTitle="Check the unit price" error="Enter a unit price from $0 through $1,000,000." type="decimal" operator="between">
      <formula1>0</formula1>
      <formula2>1000000</formula2>
    </dataValidation>
    <dataValidation sqref="F5:F104" showDropDown="0" showInputMessage="0" showErrorMessage="1" allowBlank="0" errorTitle="Check product status" error="Select Active or Inactive." type="list">
      <formula1>"Active,Inactive"</formula1>
    </dataValidation>
    <dataValidation sqref="H5" showDropDown="0" showInputMessage="0" showErrorMessage="1" allowBlank="0" errorTitle="Check the cost threshold" error="Enter a cost threshold from $0 through $1,000,000." type="decimal" operator="between">
      <formula1>0</formula1>
      <formula2>1000000</formula2>
    </dataValidation>
    <dataValidation sqref="H6" showDropDown="0" showInputMessage="0" showErrorMessage="1" allowBlank="0" errorTitle="Check the application limit" error="Enter an application review value from 0 through 100,000 gallons." type="decimal" operator="between">
      <formula1>0</formula1>
      <formula2>100000</formula2>
    </dataValidation>
    <dataValidation sqref="H7" showDropDown="0" showInputMessage="0" showErrorMessage="1" allowBlank="0" errorTitle="Check the dilution limit" error="Enter a dilution review value from 0 through 1,000 ounces per gallon." type="decimal" operator="between">
      <formula1>0</formula1>
      <formula2>1000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2026-09-10T23:53:48Z</dcterms:created>
  <dcterms:modified xmlns:dcterms="http://purl.org/dc/terms/" xmlns:xsi="http://www.w3.org/2001/XMLSchema-instance" xsi:type="dcterms:W3CDTF">2026-09-10T23:53:48+00:00Z</dcterms:modified>
</cp:coreProperties>
</file>