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uel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'Fuel Log'!$A$4:$Q$104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8">
    <numFmt numFmtId="164" formatCode="MM/DD/YYYY"/>
    <numFmt numFmtId="165" formatCode="$#,##0.00"/>
    <numFmt numFmtId="166" formatCode="0.0 &quot;miles&quot;"/>
    <numFmt numFmtId="167" formatCode="$#,##0.00;[Red]-$#,##0.00"/>
    <numFmt numFmtId="168" formatCode="0.0 &quot;MPG&quot;"/>
    <numFmt numFmtId="169" formatCode="0.0%"/>
    <numFmt numFmtId="170" formatCode="0.00 &quot;gal&quot;"/>
    <numFmt numFmtId="171" formatCode="$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56863"/>
      <sz val="9"/>
    </font>
    <font>
      <name val="Calibri"/>
      <b val="1"/>
      <color rgb="00FFFFFF"/>
      <sz val="10"/>
    </font>
    <font>
      <name val="Calibri"/>
      <color rgb="00243238"/>
      <sz val="10"/>
    </font>
    <font>
      <name val="Calibri"/>
      <b val="1"/>
      <color rgb="00243238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F5F8F6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vertical="center"/>
    </xf>
    <xf numFmtId="164" fontId="4" fillId="6" borderId="1" applyAlignment="1" pivotButton="0" quotePrefix="0" xfId="0">
      <alignment vertical="center"/>
    </xf>
    <xf numFmtId="0" fontId="4" fillId="6" borderId="1" applyAlignment="1" pivotButton="0" quotePrefix="0" xfId="0">
      <alignment vertical="center"/>
    </xf>
    <xf numFmtId="165" fontId="4" fillId="6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164" fontId="4" fillId="4" borderId="1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1" fontId="4" fillId="4" borderId="1" applyAlignment="1" pivotButton="0" quotePrefix="0" xfId="0">
      <alignment vertical="center"/>
    </xf>
    <xf numFmtId="1" fontId="4" fillId="6" borderId="1" applyAlignment="1" pivotButton="0" quotePrefix="0" xfId="0">
      <alignment vertical="center"/>
    </xf>
    <xf numFmtId="166" fontId="4" fillId="4" borderId="1" applyAlignment="1" pivotButton="0" quotePrefix="0" xfId="0">
      <alignment vertical="center"/>
    </xf>
    <xf numFmtId="166" fontId="4" fillId="6" borderId="1" applyAlignment="1" pivotButton="0" quotePrefix="0" xfId="0">
      <alignment vertical="center"/>
    </xf>
    <xf numFmtId="167" fontId="4" fillId="4" borderId="1" applyAlignment="1" pivotButton="0" quotePrefix="0" xfId="0">
      <alignment vertical="center"/>
    </xf>
    <xf numFmtId="167" fontId="4" fillId="6" borderId="1" applyAlignment="1" pivotButton="0" quotePrefix="0" xfId="0">
      <alignment vertical="center"/>
    </xf>
    <xf numFmtId="168" fontId="4" fillId="4" borderId="1" applyAlignment="1" pivotButton="0" quotePrefix="0" xfId="0">
      <alignment vertical="center"/>
    </xf>
    <xf numFmtId="169" fontId="4" fillId="4" borderId="1" applyAlignment="1" pivotButton="0" quotePrefix="0" xfId="0">
      <alignment vertical="center"/>
    </xf>
    <xf numFmtId="164" fontId="4" fillId="5" borderId="1" applyAlignment="1" pivotButton="0" quotePrefix="0" xfId="0">
      <alignment vertical="center"/>
    </xf>
    <xf numFmtId="0" fontId="4" fillId="5" borderId="1" applyAlignment="1" pivotButton="0" quotePrefix="0" xfId="0">
      <alignment vertical="center"/>
    </xf>
    <xf numFmtId="0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vertical="center"/>
    </xf>
    <xf numFmtId="168" fontId="4" fillId="6" borderId="1" applyAlignment="1" pivotButton="0" quotePrefix="0" xfId="0">
      <alignment vertical="center"/>
    </xf>
    <xf numFmtId="170" fontId="4" fillId="5" borderId="1" applyAlignment="1" pivotButton="0" quotePrefix="0" xfId="0">
      <alignment vertical="center"/>
    </xf>
    <xf numFmtId="171" fontId="4" fillId="6" borderId="1" applyAlignment="1" pivotButton="0" quotePrefix="0" xfId="0">
      <alignment vertical="center"/>
    </xf>
    <xf numFmtId="171" fontId="4" fillId="5" borderId="1" applyAlignment="1" pivotButton="0" quotePrefix="0" xfId="0">
      <alignment vertical="center"/>
    </xf>
    <xf numFmtId="170" fontId="4" fillId="6" borderId="1" applyAlignment="1" pivotButton="0" quotePrefix="0" xfId="0">
      <alignment vertical="center"/>
    </xf>
    <xf numFmtId="0" fontId="4" fillId="6" borderId="1" applyAlignment="1" pivotButton="0" quotePrefix="0" xfId="0">
      <alignment vertical="center" wrapText="1"/>
    </xf>
    <xf numFmtId="171" fontId="4" fillId="4" borderId="1" applyAlignment="1" pivotButton="0" quotePrefix="0" xfId="0">
      <alignment vertical="center"/>
    </xf>
    <xf numFmtId="170" fontId="4" fillId="4" borderId="1" applyAlignment="1" pivotButton="0" quotePrefix="0" xfId="0">
      <alignment vertical="center"/>
    </xf>
    <xf numFmtId="0" fontId="4" fillId="4" borderId="1" applyAlignment="1" pivotButton="0" quotePrefix="0" xfId="0">
      <alignment vertical="center" wrapText="1"/>
    </xf>
    <xf numFmtId="165" fontId="4" fillId="5" borderId="1" applyAlignment="1" pivotButton="0" quotePrefix="0" xfId="0">
      <alignment vertical="center"/>
    </xf>
    <xf numFmtId="169" fontId="4" fillId="5" borderId="1" applyAlignment="1" pivotButton="0" quotePrefix="0" xfId="0">
      <alignment vertical="center"/>
    </xf>
    <xf numFmtId="0" fontId="3" fillId="3" borderId="1" pivotButton="0" quotePrefix="0" xfId="0"/>
    <xf numFmtId="168" fontId="4" fillId="5" borderId="1" applyAlignment="1" pivotButton="0" quotePrefix="0" xfId="0">
      <alignment vertical="center"/>
    </xf>
    <xf numFmtId="164" fontId="4" fillId="6" borderId="1" applyAlignment="1" pivotButton="0" quotePrefix="0" xfId="0">
      <alignment vertical="center"/>
    </xf>
    <xf numFmtId="165" fontId="4" fillId="6" borderId="1" applyAlignment="1" pivotButton="0" quotePrefix="0" xfId="0">
      <alignment vertical="center"/>
    </xf>
    <xf numFmtId="164" fontId="4" fillId="4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166" fontId="4" fillId="4" borderId="1" applyAlignment="1" pivotButton="0" quotePrefix="0" xfId="0">
      <alignment vertical="center"/>
    </xf>
    <xf numFmtId="166" fontId="4" fillId="6" borderId="1" applyAlignment="1" pivotButton="0" quotePrefix="0" xfId="0">
      <alignment vertical="center"/>
    </xf>
    <xf numFmtId="167" fontId="4" fillId="4" borderId="1" applyAlignment="1" pivotButton="0" quotePrefix="0" xfId="0">
      <alignment vertical="center"/>
    </xf>
    <xf numFmtId="167" fontId="4" fillId="6" borderId="1" applyAlignment="1" pivotButton="0" quotePrefix="0" xfId="0">
      <alignment vertical="center"/>
    </xf>
    <xf numFmtId="169" fontId="4" fillId="4" borderId="1" applyAlignment="1" pivotButton="0" quotePrefix="0" xfId="0">
      <alignment vertical="center"/>
    </xf>
    <xf numFmtId="164" fontId="4" fillId="5" borderId="1" applyAlignment="1" pivotButton="0" quotePrefix="0" xfId="0">
      <alignment vertical="center"/>
    </xf>
    <xf numFmtId="166" fontId="4" fillId="5" borderId="1" applyAlignment="1" pivotButton="0" quotePrefix="0" xfId="0">
      <alignment vertical="center"/>
    </xf>
    <xf numFmtId="170" fontId="4" fillId="5" borderId="1" applyAlignment="1" pivotButton="0" quotePrefix="0" xfId="0">
      <alignment vertical="center"/>
    </xf>
    <xf numFmtId="171" fontId="4" fillId="6" borderId="1" applyAlignment="1" pivotButton="0" quotePrefix="0" xfId="0">
      <alignment vertical="center"/>
    </xf>
    <xf numFmtId="171" fontId="4" fillId="5" borderId="1" applyAlignment="1" pivotButton="0" quotePrefix="0" xfId="0">
      <alignment vertical="center"/>
    </xf>
    <xf numFmtId="170" fontId="4" fillId="6" borderId="1" applyAlignment="1" pivotButton="0" quotePrefix="0" xfId="0">
      <alignment vertical="center"/>
    </xf>
    <xf numFmtId="171" fontId="4" fillId="4" borderId="1" applyAlignment="1" pivotButton="0" quotePrefix="0" xfId="0">
      <alignment vertical="center"/>
    </xf>
    <xf numFmtId="170" fontId="4" fillId="4" borderId="1" applyAlignment="1" pivotButton="0" quotePrefix="0" xfId="0">
      <alignment vertical="center"/>
    </xf>
    <xf numFmtId="165" fontId="4" fillId="5" borderId="1" applyAlignment="1" pivotButton="0" quotePrefix="0" xfId="0">
      <alignment vertical="center"/>
    </xf>
    <xf numFmtId="169" fontId="4" fillId="5" borderId="1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Fuel Cost by Vehicle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'Summary'!$E$5:$E$8</f>
            </numRef>
          </val>
        </ser>
        <ser>
          <idx val="1"/>
          <order val="1"/>
          <tx>
            <strRef>
              <f>'Summary'!F4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'Summary'!$D$5:$D$8</f>
            </numRef>
          </cat>
          <val>
            <numRef>
              <f>'Summary'!$F$5:$F$8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Vehicle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4608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3" customWidth="1" min="3" max="3"/>
    <col width="22" customWidth="1" min="4" max="4"/>
    <col width="16" customWidth="1" min="5" max="5"/>
    <col width="16" customWidth="1" min="6" max="6"/>
    <col width="3" customWidth="1" min="7" max="7"/>
    <col width="3" customWidth="1" min="8" max="8"/>
  </cols>
  <sheetData>
    <row r="1" ht="28" customHeight="1">
      <c r="A1" s="1" t="inlineStr">
        <is>
          <t>Pest Control Fuel Budget Summary</t>
        </is>
      </c>
    </row>
    <row r="2" ht="28" customHeight="1">
      <c r="A2" s="2" t="inlineStr">
        <is>
          <t>Indicators use only entered fuel log records and editable planning assumptions. Review every flagged item.</t>
        </is>
      </c>
    </row>
    <row r="3"/>
    <row r="4">
      <c r="A4" s="3" t="inlineStr">
        <is>
          <t>Indicator</t>
        </is>
      </c>
      <c r="B4" s="3" t="inlineStr">
        <is>
          <t>Calculated Value</t>
        </is>
      </c>
      <c r="D4" s="4" t="inlineStr">
        <is>
          <t>Vehicle</t>
        </is>
      </c>
      <c r="E4" s="4" t="inlineStr">
        <is>
          <t>Budget Cost</t>
        </is>
      </c>
      <c r="F4" s="4" t="inlineStr">
        <is>
          <t>Actual Cost</t>
        </is>
      </c>
    </row>
    <row r="5">
      <c r="A5" s="5" t="inlineStr">
        <is>
          <t>Budget Period Start</t>
        </is>
      </c>
      <c r="B5" s="38">
        <f>'Assumptions'!$B$4</f>
        <v/>
      </c>
      <c r="D5" s="7">
        <f>'Assumptions'!$A$13</f>
        <v/>
      </c>
      <c r="E5" s="39">
        <f>IF(OR(Assumptions!$B$4="",Assumptions!$B$5="",$D5=""),"",IF(COUNTIFS('Fuel Log'!$A$5:$A$104,"&gt;="&amp;Assumptions!$B$4,'Fuel Log'!$A$5:$A$104,"&lt;="&amp;Assumptions!$B$5,'Fuel Log'!$D$5:$D$104,$D5,'Fuel Log'!$E$5:$E$104,"Completed",'Fuel Log'!$N$5:$N$104,"&gt;0")=0,"",SUMIFS('Fuel Log'!$M$5:$M$104,'Fuel Log'!$A$5:$A$104,"&gt;="&amp;Assumptions!$B$4,'Fuel Log'!$A$5:$A$104,"&lt;="&amp;Assumptions!$B$5,'Fuel Log'!$D$5:$D$104,$D5,'Fuel Log'!$E$5:$E$104,"Completed",'Fuel Log'!$N$5:$N$104,"&gt;0")))</f>
        <v/>
      </c>
      <c r="F5" s="39">
        <f>IF(OR(Assumptions!$B$4="",Assumptions!$B$5="",$D5=""),"",IF(COUNTIFS('Fuel Log'!$A$5:$A$104,"&gt;="&amp;Assumptions!$B$4,'Fuel Log'!$A$5:$A$104,"&lt;="&amp;Assumptions!$B$5,'Fuel Log'!$D$5:$D$104,$D5,'Fuel Log'!$E$5:$E$104,"Completed",'Fuel Log'!$N$5:$N$104,"&gt;0")=0,"",SUMIFS('Fuel Log'!$N$5:$N$104,'Fuel Log'!$A$5:$A$104,"&gt;="&amp;Assumptions!$B$4,'Fuel Log'!$A$5:$A$104,"&lt;="&amp;Assumptions!$B$5,'Fuel Log'!$D$5:$D$104,$D5,'Fuel Log'!$E$5:$E$104,"Completed")))</f>
        <v/>
      </c>
    </row>
    <row r="6">
      <c r="A6" s="9" t="inlineStr">
        <is>
          <t>Budget Period End</t>
        </is>
      </c>
      <c r="B6" s="40">
        <f>'Assumptions'!$B$5</f>
        <v/>
      </c>
      <c r="D6" s="11">
        <f>'Assumptions'!$A$14</f>
        <v/>
      </c>
      <c r="E6" s="41">
        <f>IF(OR(Assumptions!$B$4="",Assumptions!$B$5="",$D6=""),"",IF(COUNTIFS('Fuel Log'!$A$5:$A$104,"&gt;="&amp;Assumptions!$B$4,'Fuel Log'!$A$5:$A$104,"&lt;="&amp;Assumptions!$B$5,'Fuel Log'!$D$5:$D$104,$D6,'Fuel Log'!$E$5:$E$104,"Completed",'Fuel Log'!$N$5:$N$104,"&gt;0")=0,"",SUMIFS('Fuel Log'!$M$5:$M$104,'Fuel Log'!$A$5:$A$104,"&gt;="&amp;Assumptions!$B$4,'Fuel Log'!$A$5:$A$104,"&lt;="&amp;Assumptions!$B$5,'Fuel Log'!$D$5:$D$104,$D6,'Fuel Log'!$E$5:$E$104,"Completed",'Fuel Log'!$N$5:$N$104,"&gt;0")))</f>
        <v/>
      </c>
      <c r="F6" s="41">
        <f>IF(OR(Assumptions!$B$4="",Assumptions!$B$5="",$D6=""),"",IF(COUNTIFS('Fuel Log'!$A$5:$A$104,"&gt;="&amp;Assumptions!$B$4,'Fuel Log'!$A$5:$A$104,"&lt;="&amp;Assumptions!$B$5,'Fuel Log'!$D$5:$D$104,$D6,'Fuel Log'!$E$5:$E$104,"Completed",'Fuel Log'!$N$5:$N$104,"&gt;0")=0,"",SUMIFS('Fuel Log'!$N$5:$N$104,'Fuel Log'!$A$5:$A$104,"&gt;="&amp;Assumptions!$B$4,'Fuel Log'!$A$5:$A$104,"&lt;="&amp;Assumptions!$B$5,'Fuel Log'!$D$5:$D$104,$D6,'Fuel Log'!$E$5:$E$104,"Completed")))</f>
        <v/>
      </c>
    </row>
    <row r="7">
      <c r="A7" s="5" t="inlineStr">
        <is>
          <t>Period Fuel Budget</t>
        </is>
      </c>
      <c r="B7" s="39">
        <f>'Assumptions'!$B$6</f>
        <v/>
      </c>
      <c r="D7" s="7">
        <f>'Assumptions'!$A$15</f>
        <v/>
      </c>
      <c r="E7" s="39">
        <f>IF(OR(Assumptions!$B$4="",Assumptions!$B$5="",$D7=""),"",IF(COUNTIFS('Fuel Log'!$A$5:$A$104,"&gt;="&amp;Assumptions!$B$4,'Fuel Log'!$A$5:$A$104,"&lt;="&amp;Assumptions!$B$5,'Fuel Log'!$D$5:$D$104,$D7,'Fuel Log'!$E$5:$E$104,"Completed",'Fuel Log'!$N$5:$N$104,"&gt;0")=0,"",SUMIFS('Fuel Log'!$M$5:$M$104,'Fuel Log'!$A$5:$A$104,"&gt;="&amp;Assumptions!$B$4,'Fuel Log'!$A$5:$A$104,"&lt;="&amp;Assumptions!$B$5,'Fuel Log'!$D$5:$D$104,$D7,'Fuel Log'!$E$5:$E$104,"Completed",'Fuel Log'!$N$5:$N$104,"&gt;0")))</f>
        <v/>
      </c>
      <c r="F7" s="39">
        <f>IF(OR(Assumptions!$B$4="",Assumptions!$B$5="",$D7=""),"",IF(COUNTIFS('Fuel Log'!$A$5:$A$104,"&gt;="&amp;Assumptions!$B$4,'Fuel Log'!$A$5:$A$104,"&lt;="&amp;Assumptions!$B$5,'Fuel Log'!$D$5:$D$104,$D7,'Fuel Log'!$E$5:$E$104,"Completed",'Fuel Log'!$N$5:$N$104,"&gt;0")=0,"",SUMIFS('Fuel Log'!$N$5:$N$104,'Fuel Log'!$A$5:$A$104,"&gt;="&amp;Assumptions!$B$4,'Fuel Log'!$A$5:$A$104,"&lt;="&amp;Assumptions!$B$5,'Fuel Log'!$D$5:$D$104,$D7,'Fuel Log'!$E$5:$E$104,"Completed")))</f>
        <v/>
      </c>
    </row>
    <row r="8">
      <c r="A8" s="9" t="inlineStr">
        <is>
          <t>Logged Trips</t>
        </is>
      </c>
      <c r="B8" s="13">
        <f>IF(OR($B$5="",$B$6=""),"",COUNTIFS('Fuel Log'!$A$5:$A$104,"&gt;="&amp;$B$5,'Fuel Log'!$A$5:$A$104,"&lt;="&amp;$B$6))</f>
        <v/>
      </c>
      <c r="D8" s="11">
        <f>'Assumptions'!$A$16</f>
        <v/>
      </c>
      <c r="E8" s="41">
        <f>IF(OR(Assumptions!$B$4="",Assumptions!$B$5="",$D8=""),"",IF(COUNTIFS('Fuel Log'!$A$5:$A$104,"&gt;="&amp;Assumptions!$B$4,'Fuel Log'!$A$5:$A$104,"&lt;="&amp;Assumptions!$B$5,'Fuel Log'!$D$5:$D$104,$D8,'Fuel Log'!$E$5:$E$104,"Completed",'Fuel Log'!$N$5:$N$104,"&gt;0")=0,"",SUMIFS('Fuel Log'!$M$5:$M$104,'Fuel Log'!$A$5:$A$104,"&gt;="&amp;Assumptions!$B$4,'Fuel Log'!$A$5:$A$104,"&lt;="&amp;Assumptions!$B$5,'Fuel Log'!$D$5:$D$104,$D8,'Fuel Log'!$E$5:$E$104,"Completed",'Fuel Log'!$N$5:$N$104,"&gt;0")))</f>
        <v/>
      </c>
      <c r="F8" s="41">
        <f>IF(OR(Assumptions!$B$4="",Assumptions!$B$5="",$D8=""),"",IF(COUNTIFS('Fuel Log'!$A$5:$A$104,"&gt;="&amp;Assumptions!$B$4,'Fuel Log'!$A$5:$A$104,"&lt;="&amp;Assumptions!$B$5,'Fuel Log'!$D$5:$D$104,$D8,'Fuel Log'!$E$5:$E$104,"Completed",'Fuel Log'!$N$5:$N$104,"&gt;0")=0,"",SUMIFS('Fuel Log'!$N$5:$N$104,'Fuel Log'!$A$5:$A$104,"&gt;="&amp;Assumptions!$B$4,'Fuel Log'!$A$5:$A$104,"&lt;="&amp;Assumptions!$B$5,'Fuel Log'!$D$5:$D$104,$D8,'Fuel Log'!$E$5:$E$104,"Completed")))</f>
        <v/>
      </c>
    </row>
    <row r="9">
      <c r="A9" s="5" t="inlineStr">
        <is>
          <t>Completed Trips</t>
        </is>
      </c>
      <c r="B9" s="14">
        <f>IF(OR($B$5="",$B$6=""),"",COUNTIFS('Fuel Log'!$A$5:$A$104,"&gt;="&amp;$B$5,'Fuel Log'!$A$5:$A$104,"&lt;="&amp;$B$6,'Fuel Log'!$E$5:$E$104,"Completed"))</f>
        <v/>
      </c>
    </row>
    <row r="10">
      <c r="A10" s="9" t="inlineStr">
        <is>
          <t>Planned Miles</t>
        </is>
      </c>
      <c r="B10" s="42">
        <f>IF(COUNTIFS('Fuel Log'!$A$5:$A$104,"&gt;="&amp;$B$5,'Fuel Log'!$A$5:$A$104,"&lt;="&amp;$B$6,'Fuel Log'!$E$5:$E$104,"&lt;&gt;Canceled",'Fuel Log'!$E$5:$E$104,"&lt;&gt;")=0,"",SUMIFS('Fuel Log'!$F$5:$F$104,'Fuel Log'!$A$5:$A$104,"&gt;="&amp;$B$5,'Fuel Log'!$A$5:$A$104,"&lt;="&amp;$B$6,'Fuel Log'!$E$5:$E$104,"&lt;&gt;Canceled",'Fuel Log'!$E$5:$E$104,"&lt;&gt;"))</f>
        <v/>
      </c>
    </row>
    <row r="11">
      <c r="A11" s="5" t="inlineStr">
        <is>
          <t>Actual Miles</t>
        </is>
      </c>
      <c r="B11" s="43">
        <f>IF(COUNTIFS('Fuel Log'!$A$5:$A$104,"&gt;="&amp;$B$5,'Fuel Log'!$A$5:$A$104,"&lt;="&amp;$B$6,'Fuel Log'!$E$5:$E$104,"Completed",'Fuel Log'!$G$5:$G$104,"&gt;0")=0,"",SUMIFS('Fuel Log'!$G$5:$G$104,'Fuel Log'!$A$5:$A$104,"&gt;="&amp;$B$5,'Fuel Log'!$A$5:$A$104,"&lt;="&amp;$B$6,'Fuel Log'!$E$5:$E$104,"Completed"))</f>
        <v/>
      </c>
    </row>
    <row r="12">
      <c r="A12" s="9" t="inlineStr">
        <is>
          <t>Recorded Budget Fuel Cost</t>
        </is>
      </c>
      <c r="B12" s="41">
        <f>IF(COUNTIFS('Fuel Log'!$A$5:$A$104,"&gt;="&amp;$B$5,'Fuel Log'!$A$5:$A$104,"&lt;="&amp;$B$6,'Fuel Log'!$M$5:$M$104,"&gt;0")=0,"",SUMIFS('Fuel Log'!$M$5:$M$104,'Fuel Log'!$A$5:$A$104,"&gt;="&amp;$B$5,'Fuel Log'!$A$5:$A$104,"&lt;="&amp;$B$6))</f>
        <v/>
      </c>
    </row>
    <row r="13">
      <c r="A13" s="5" t="inlineStr">
        <is>
          <t>Recorded Actual Fuel Cost</t>
        </is>
      </c>
      <c r="B13" s="39">
        <f>IF(COUNTIFS('Fuel Log'!$A$5:$A$104,"&gt;="&amp;$B$5,'Fuel Log'!$A$5:$A$104,"&lt;="&amp;$B$6,'Fuel Log'!$E$5:$E$104,"Completed",'Fuel Log'!$N$5:$N$104,"&gt;0")=0,"",SUMIFS('Fuel Log'!$N$5:$N$104,'Fuel Log'!$A$5:$A$104,"&gt;="&amp;$B$5,'Fuel Log'!$A$5:$A$104,"&lt;="&amp;$B$6,'Fuel Log'!$E$5:$E$104,"Completed"))</f>
        <v/>
      </c>
    </row>
    <row r="14">
      <c r="A14" s="9" t="inlineStr">
        <is>
          <t>Completed Cost Variance</t>
        </is>
      </c>
      <c r="B14" s="44">
        <f>IF($B$13="","",$B$13-SUMIFS('Fuel Log'!$M$5:$M$104,'Fuel Log'!$A$5:$A$104,"&gt;="&amp;$B$5,'Fuel Log'!$A$5:$A$104,"&lt;="&amp;$B$6,'Fuel Log'!$E$5:$E$104,"Completed",'Fuel Log'!$N$5:$N$104,"&gt;0"))</f>
        <v/>
      </c>
    </row>
    <row r="15">
      <c r="A15" s="5" t="inlineStr">
        <is>
          <t>Period Budget Remaining</t>
        </is>
      </c>
      <c r="B15" s="45">
        <f>IF(OR($B$7="",$B$13=""),"",$B$7-$B$13)</f>
        <v/>
      </c>
    </row>
    <row r="16">
      <c r="A16" s="9" t="inlineStr">
        <is>
          <t>Average Actual MPG</t>
        </is>
      </c>
      <c r="B16" s="19">
        <f>IF($B$13="","",IFERROR(SUMIFS('Fuel Log'!$G$5:$G$104,'Fuel Log'!$A$5:$A$104,"&gt;="&amp;$B$5,'Fuel Log'!$A$5:$A$104,"&lt;="&amp;$B$6,'Fuel Log'!$E$5:$E$104,"Completed")/SUMIFS('Fuel Log'!$I$5:$I$104,'Fuel Log'!$A$5:$A$104,"&gt;="&amp;$B$5,'Fuel Log'!$A$5:$A$104,"&lt;="&amp;$B$6,'Fuel Log'!$E$5:$E$104,"Completed"),""))</f>
        <v/>
      </c>
    </row>
    <row r="17">
      <c r="A17" s="5" t="inlineStr">
        <is>
          <t>Trips Flagged for Review</t>
        </is>
      </c>
      <c r="B17" s="14">
        <f>IF(OR($B$5="",$B$6=""),"",COUNTIFS('Fuel Log'!$A$5:$A$104,"&gt;="&amp;$B$5,'Fuel Log'!$A$5:$A$104,"&lt;="&amp;$B$6,'Fuel Log'!$Q$5:$Q$104,"Check*"))</f>
        <v/>
      </c>
    </row>
    <row r="18">
      <c r="A18" s="9" t="inlineStr">
        <is>
          <t>Budget Used</t>
        </is>
      </c>
      <c r="B18" s="46">
        <f>IF(OR($B$7="",$B$13=""),"",IFERROR($B$13/$B$7,""))</f>
        <v/>
      </c>
    </row>
  </sheetData>
  <mergeCells count="1">
    <mergeCell ref="A1:H1"/>
  </mergeCells>
  <conditionalFormatting sqref="B15">
    <cfRule type="expression" priority="1" dxfId="0">
      <formula>AND($B15&lt;&gt;"",$B15&lt;0)</formula>
    </cfRule>
    <cfRule type="expression" priority="2" dxfId="1">
      <formula>AND($B15&lt;&gt;"",$B15&gt;=0)</formula>
    </cfRule>
  </conditionalFormatting>
  <conditionalFormatting sqref="B17">
    <cfRule type="expression" priority="3" dxfId="0">
      <formula>AND($B17&lt;&gt;"",$B17&gt;0)</formula>
    </cfRule>
  </conditionalFormatting>
  <conditionalFormatting sqref="B18">
    <cfRule type="expression" priority="4" dxfId="0">
      <formula>AND($B18&lt;&gt;"",$B18&gt;1)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25" customWidth="1" min="3" max="3"/>
    <col width="20" customWidth="1" min="4" max="4"/>
    <col width="13" customWidth="1" min="5" max="5"/>
    <col width="14" customWidth="1" min="6" max="6"/>
    <col width="14" customWidth="1" min="7" max="7"/>
    <col width="13" customWidth="1" min="8" max="8"/>
    <col width="15" customWidth="1" min="9" max="9"/>
    <col width="18" customWidth="1" min="10" max="10"/>
    <col width="18" customWidth="1" min="11" max="11"/>
    <col width="15" customWidth="1" min="12" max="12"/>
    <col width="16" customWidth="1" min="13" max="13"/>
    <col width="16" customWidth="1" min="14" max="14"/>
    <col width="15" customWidth="1" min="15" max="15"/>
    <col width="13" customWidth="1" min="16" max="16"/>
    <col width="23" customWidth="1" min="17" max="17"/>
  </cols>
  <sheetData>
    <row r="1" ht="28" customHeight="1">
      <c r="A1" s="1" t="inlineStr">
        <is>
          <t>Pest Control Fuel Budget Log</t>
        </is>
      </c>
    </row>
    <row r="2" ht="28" customHeight="1">
      <c r="A2" s="2" t="inlineStr">
        <is>
          <t>Yellow cells are inputs. Sample fuel records, technicians, routes, and vehicles are entirely fictional.</t>
        </is>
      </c>
    </row>
    <row r="3"/>
    <row r="4" ht="38" customHeight="1">
      <c r="A4" s="3" t="inlineStr">
        <is>
          <t>Date</t>
        </is>
      </c>
      <c r="B4" s="3" t="inlineStr">
        <is>
          <t>Route</t>
        </is>
      </c>
      <c r="C4" s="3" t="inlineStr">
        <is>
          <t>Technician</t>
        </is>
      </c>
      <c r="D4" s="3" t="inlineStr">
        <is>
          <t>Vehicle</t>
        </is>
      </c>
      <c r="E4" s="3" t="inlineStr">
        <is>
          <t>Status</t>
        </is>
      </c>
      <c r="F4" s="3" t="inlineStr">
        <is>
          <t>Planned Miles</t>
        </is>
      </c>
      <c r="G4" s="3" t="inlineStr">
        <is>
          <t>Actual Miles</t>
        </is>
      </c>
      <c r="H4" s="3" t="inlineStr">
        <is>
          <t>Budget MPG</t>
        </is>
      </c>
      <c r="I4" s="3" t="inlineStr">
        <is>
          <t>Actual Gallons</t>
        </is>
      </c>
      <c r="J4" s="3" t="inlineStr">
        <is>
          <t>Budget Price per Gallon</t>
        </is>
      </c>
      <c r="K4" s="3" t="inlineStr">
        <is>
          <t>Actual Price per Gallon</t>
        </is>
      </c>
      <c r="L4" s="3" t="inlineStr">
        <is>
          <t>Budget Gallons</t>
        </is>
      </c>
      <c r="M4" s="3" t="inlineStr">
        <is>
          <t>Budget Fuel Cost</t>
        </is>
      </c>
      <c r="N4" s="3" t="inlineStr">
        <is>
          <t>Actual Fuel Cost</t>
        </is>
      </c>
      <c r="O4" s="3" t="inlineStr">
        <is>
          <t>Cost Variance</t>
        </is>
      </c>
      <c r="P4" s="3" t="inlineStr">
        <is>
          <t>Actual MPG</t>
        </is>
      </c>
      <c r="Q4" s="3" t="inlineStr">
        <is>
          <t>Review Flag</t>
        </is>
      </c>
    </row>
    <row r="5" ht="20" customHeight="1">
      <c r="A5" s="47" t="n">
        <v>46247</v>
      </c>
      <c r="B5" s="22" t="inlineStr">
        <is>
          <t>Fictional North Loop</t>
        </is>
      </c>
      <c r="C5" s="22" t="inlineStr">
        <is>
          <t>Avery Quill (Fictional)</t>
        </is>
      </c>
      <c r="D5" s="22" t="inlineStr">
        <is>
          <t>Fictional Van A</t>
        </is>
      </c>
      <c r="E5" s="23" t="inlineStr">
        <is>
          <t>Completed</t>
        </is>
      </c>
      <c r="F5" s="48" t="n">
        <v>62</v>
      </c>
      <c r="G5" s="48" t="n">
        <v>64</v>
      </c>
      <c r="H5" s="25">
        <f>IF($D5="","",IFERROR(VLOOKUP($D5,Assumptions!$A$13:$D$20,3,FALSE),""))</f>
        <v/>
      </c>
      <c r="I5" s="49" t="n">
        <v>3.4</v>
      </c>
      <c r="J5" s="50">
        <f>IF($D5="","",IFERROR(VLOOKUP($D5,Assumptions!$A$13:$D$20,4,FALSE),""))</f>
        <v/>
      </c>
      <c r="K5" s="51" t="n">
        <v>3.59</v>
      </c>
      <c r="L5" s="52">
        <f>IF(OR($A5="",$E5="Canceled",$F5="",$H5=""),"",IFERROR($F5/$H5,""))</f>
        <v/>
      </c>
      <c r="M5" s="39">
        <f>IF(OR($L5="",$J5=""),"",$L5*$J5)</f>
        <v/>
      </c>
      <c r="N5" s="39">
        <f>IF(OR($I5="",$K5=""),"",$I5*$K5)</f>
        <v/>
      </c>
      <c r="O5" s="45">
        <f>IF(OR($M5="",$N5=""),"",$N5-$M5)</f>
        <v/>
      </c>
      <c r="P5" s="25">
        <f>IF(OR($G5="",$I5=""),"",IFERROR($G5/$I5,""))</f>
        <v/>
      </c>
      <c r="Q5" s="30">
        <f>IF($A5="","",IF($E5="Canceled","",IF(AND($E5="Completed",OR($G5="",$I5="",$K5="")),"Check missing actuals",IF(AND($O5&lt;&gt;"",Assumptions!$B$7&lt;&gt;"",IFERROR(ABS($O5),0)&gt;=Assumptions!$B$7),"Check cost variance",IF(AND($P5&lt;&gt;"",$H5&lt;&gt;"",Assumptions!$B$8&lt;&gt;"",$P5&lt;$H5*(1-Assumptions!$B$8)),"Check MPG","")))))</f>
        <v/>
      </c>
    </row>
    <row r="6" ht="20" customHeight="1">
      <c r="A6" s="47" t="n">
        <v>46250</v>
      </c>
      <c r="B6" s="22" t="inlineStr">
        <is>
          <t>Fictional East Loop</t>
        </is>
      </c>
      <c r="C6" s="22" t="inlineStr">
        <is>
          <t>Morgan Vale (Fictional)</t>
        </is>
      </c>
      <c r="D6" s="22" t="inlineStr">
        <is>
          <t>Fictional Van B</t>
        </is>
      </c>
      <c r="E6" s="23" t="inlineStr">
        <is>
          <t>Completed</t>
        </is>
      </c>
      <c r="F6" s="48" t="n">
        <v>48</v>
      </c>
      <c r="G6" s="48" t="n">
        <v>50</v>
      </c>
      <c r="H6" s="19">
        <f>IF($D6="","",IFERROR(VLOOKUP($D6,Assumptions!$A$13:$D$20,3,FALSE),""))</f>
        <v/>
      </c>
      <c r="I6" s="49" t="n">
        <v>3</v>
      </c>
      <c r="J6" s="53">
        <f>IF($D6="","",IFERROR(VLOOKUP($D6,Assumptions!$A$13:$D$20,4,FALSE),""))</f>
        <v/>
      </c>
      <c r="K6" s="51" t="n">
        <v>3.62</v>
      </c>
      <c r="L6" s="54">
        <f>IF(OR($A6="",$E6="Canceled",$F6="",$H6=""),"",IFERROR($F6/$H6,""))</f>
        <v/>
      </c>
      <c r="M6" s="41">
        <f>IF(OR($L6="",$J6=""),"",$L6*$J6)</f>
        <v/>
      </c>
      <c r="N6" s="41">
        <f>IF(OR($I6="",$K6=""),"",$I6*$K6)</f>
        <v/>
      </c>
      <c r="O6" s="44">
        <f>IF(OR($M6="",$N6=""),"",$N6-$M6)</f>
        <v/>
      </c>
      <c r="P6" s="19">
        <f>IF(OR($G6="",$I6=""),"",IFERROR($G6/$I6,""))</f>
        <v/>
      </c>
      <c r="Q6" s="33">
        <f>IF($A6="","",IF($E6="Canceled","",IF(AND($E6="Completed",OR($G6="",$I6="",$K6="")),"Check missing actuals",IF(AND($O6&lt;&gt;"",Assumptions!$B$7&lt;&gt;"",IFERROR(ABS($O6),0)&gt;=Assumptions!$B$7),"Check cost variance",IF(AND($P6&lt;&gt;"",$H6&lt;&gt;"",Assumptions!$B$8&lt;&gt;"",$P6&lt;$H6*(1-Assumptions!$B$8)),"Check MPG","")))))</f>
        <v/>
      </c>
    </row>
    <row r="7" ht="20" customHeight="1">
      <c r="A7" s="47" t="n">
        <v>46253</v>
      </c>
      <c r="B7" s="22" t="inlineStr">
        <is>
          <t>Fictional South Loop</t>
        </is>
      </c>
      <c r="C7" s="22" t="inlineStr">
        <is>
          <t>Riley Ember (Fictional)</t>
        </is>
      </c>
      <c r="D7" s="22" t="inlineStr">
        <is>
          <t>Fictional Hybrid C</t>
        </is>
      </c>
      <c r="E7" s="23" t="inlineStr">
        <is>
          <t>Completed</t>
        </is>
      </c>
      <c r="F7" s="48" t="n">
        <v>75</v>
      </c>
      <c r="G7" s="48" t="n">
        <v>72</v>
      </c>
      <c r="H7" s="25">
        <f>IF($D7="","",IFERROR(VLOOKUP($D7,Assumptions!$A$13:$D$20,3,FALSE),""))</f>
        <v/>
      </c>
      <c r="I7" s="49" t="n">
        <v>2.4</v>
      </c>
      <c r="J7" s="50">
        <f>IF($D7="","",IFERROR(VLOOKUP($D7,Assumptions!$A$13:$D$20,4,FALSE),""))</f>
        <v/>
      </c>
      <c r="K7" s="51" t="n">
        <v>3.58</v>
      </c>
      <c r="L7" s="52">
        <f>IF(OR($A7="",$E7="Canceled",$F7="",$H7=""),"",IFERROR($F7/$H7,""))</f>
        <v/>
      </c>
      <c r="M7" s="39">
        <f>IF(OR($L7="",$J7=""),"",$L7*$J7)</f>
        <v/>
      </c>
      <c r="N7" s="39">
        <f>IF(OR($I7="",$K7=""),"",$I7*$K7)</f>
        <v/>
      </c>
      <c r="O7" s="45">
        <f>IF(OR($M7="",$N7=""),"",$N7-$M7)</f>
        <v/>
      </c>
      <c r="P7" s="25">
        <f>IF(OR($G7="",$I7=""),"",IFERROR($G7/$I7,""))</f>
        <v/>
      </c>
      <c r="Q7" s="30">
        <f>IF($A7="","",IF($E7="Canceled","",IF(AND($E7="Completed",OR($G7="",$I7="",$K7="")),"Check missing actuals",IF(AND($O7&lt;&gt;"",Assumptions!$B$7&lt;&gt;"",IFERROR(ABS($O7),0)&gt;=Assumptions!$B$7),"Check cost variance",IF(AND($P7&lt;&gt;"",$H7&lt;&gt;"",Assumptions!$B$8&lt;&gt;"",$P7&lt;$H7*(1-Assumptions!$B$8)),"Check MPG","")))))</f>
        <v/>
      </c>
    </row>
    <row r="8" ht="20" customHeight="1">
      <c r="A8" s="47" t="n">
        <v>46256</v>
      </c>
      <c r="B8" s="22" t="inlineStr">
        <is>
          <t>Fictional West Loop</t>
        </is>
      </c>
      <c r="C8" s="22" t="inlineStr">
        <is>
          <t>Jordan Pine (Fictional)</t>
        </is>
      </c>
      <c r="D8" s="22" t="inlineStr">
        <is>
          <t>Fictional Truck D</t>
        </is>
      </c>
      <c r="E8" s="23" t="inlineStr">
        <is>
          <t>Completed</t>
        </is>
      </c>
      <c r="F8" s="48" t="n">
        <v>88</v>
      </c>
      <c r="G8" s="48" t="n">
        <v>91</v>
      </c>
      <c r="H8" s="19">
        <f>IF($D8="","",IFERROR(VLOOKUP($D8,Assumptions!$A$13:$D$20,3,FALSE),""))</f>
        <v/>
      </c>
      <c r="I8" s="49" t="n">
        <v>6.2</v>
      </c>
      <c r="J8" s="53">
        <f>IF($D8="","",IFERROR(VLOOKUP($D8,Assumptions!$A$13:$D$20,4,FALSE),""))</f>
        <v/>
      </c>
      <c r="K8" s="51" t="n">
        <v>3.74</v>
      </c>
      <c r="L8" s="54">
        <f>IF(OR($A8="",$E8="Canceled",$F8="",$H8=""),"",IFERROR($F8/$H8,""))</f>
        <v/>
      </c>
      <c r="M8" s="41">
        <f>IF(OR($L8="",$J8=""),"",$L8*$J8)</f>
        <v/>
      </c>
      <c r="N8" s="41">
        <f>IF(OR($I8="",$K8=""),"",$I8*$K8)</f>
        <v/>
      </c>
      <c r="O8" s="44">
        <f>IF(OR($M8="",$N8=""),"",$N8-$M8)</f>
        <v/>
      </c>
      <c r="P8" s="19">
        <f>IF(OR($G8="",$I8=""),"",IFERROR($G8/$I8,""))</f>
        <v/>
      </c>
      <c r="Q8" s="33">
        <f>IF($A8="","",IF($E8="Canceled","",IF(AND($E8="Completed",OR($G8="",$I8="",$K8="")),"Check missing actuals",IF(AND($O8&lt;&gt;"",Assumptions!$B$7&lt;&gt;"",IFERROR(ABS($O8),0)&gt;=Assumptions!$B$7),"Check cost variance",IF(AND($P8&lt;&gt;"",$H8&lt;&gt;"",Assumptions!$B$8&lt;&gt;"",$P8&lt;$H8*(1-Assumptions!$B$8)),"Check MPG","")))))</f>
        <v/>
      </c>
    </row>
    <row r="9" ht="20" customHeight="1">
      <c r="A9" s="47" t="n">
        <v>46259</v>
      </c>
      <c r="B9" s="22" t="inlineStr">
        <is>
          <t>Fictional North Loop</t>
        </is>
      </c>
      <c r="C9" s="22" t="inlineStr">
        <is>
          <t>Avery Quill (Fictional)</t>
        </is>
      </c>
      <c r="D9" s="22" t="inlineStr">
        <is>
          <t>Fictional Van A</t>
        </is>
      </c>
      <c r="E9" s="23" t="inlineStr">
        <is>
          <t>Completed</t>
        </is>
      </c>
      <c r="F9" s="48" t="n">
        <v>55</v>
      </c>
      <c r="G9" s="48" t="n">
        <v>58</v>
      </c>
      <c r="H9" s="25">
        <f>IF($D9="","",IFERROR(VLOOKUP($D9,Assumptions!$A$13:$D$20,3,FALSE),""))</f>
        <v/>
      </c>
      <c r="I9" s="49" t="n">
        <v>3.5</v>
      </c>
      <c r="J9" s="50">
        <f>IF($D9="","",IFERROR(VLOOKUP($D9,Assumptions!$A$13:$D$20,4,FALSE),""))</f>
        <v/>
      </c>
      <c r="K9" s="51" t="n">
        <v>3.67</v>
      </c>
      <c r="L9" s="52">
        <f>IF(OR($A9="",$E9="Canceled",$F9="",$H9=""),"",IFERROR($F9/$H9,""))</f>
        <v/>
      </c>
      <c r="M9" s="39">
        <f>IF(OR($L9="",$J9=""),"",$L9*$J9)</f>
        <v/>
      </c>
      <c r="N9" s="39">
        <f>IF(OR($I9="",$K9=""),"",$I9*$K9)</f>
        <v/>
      </c>
      <c r="O9" s="45">
        <f>IF(OR($M9="",$N9=""),"",$N9-$M9)</f>
        <v/>
      </c>
      <c r="P9" s="25">
        <f>IF(OR($G9="",$I9=""),"",IFERROR($G9/$I9,""))</f>
        <v/>
      </c>
      <c r="Q9" s="30">
        <f>IF($A9="","",IF($E9="Canceled","",IF(AND($E9="Completed",OR($G9="",$I9="",$K9="")),"Check missing actuals",IF(AND($O9&lt;&gt;"",Assumptions!$B$7&lt;&gt;"",IFERROR(ABS($O9),0)&gt;=Assumptions!$B$7),"Check cost variance",IF(AND($P9&lt;&gt;"",$H9&lt;&gt;"",Assumptions!$B$8&lt;&gt;"",$P9&lt;$H9*(1-Assumptions!$B$8)),"Check MPG","")))))</f>
        <v/>
      </c>
    </row>
    <row r="10" ht="20" customHeight="1">
      <c r="A10" s="47" t="n">
        <v>46262</v>
      </c>
      <c r="B10" s="22" t="inlineStr">
        <is>
          <t>Fictional East Loop</t>
        </is>
      </c>
      <c r="C10" s="22" t="inlineStr">
        <is>
          <t>Morgan Vale (Fictional)</t>
        </is>
      </c>
      <c r="D10" s="22" t="inlineStr">
        <is>
          <t>Fictional Van B</t>
        </is>
      </c>
      <c r="E10" s="23" t="inlineStr">
        <is>
          <t>Completed</t>
        </is>
      </c>
      <c r="F10" s="48" t="n">
        <v>67</v>
      </c>
      <c r="G10" s="48" t="n">
        <v>69</v>
      </c>
      <c r="H10" s="19">
        <f>IF($D10="","",IFERROR(VLOOKUP($D10,Assumptions!$A$13:$D$20,3,FALSE),""))</f>
        <v/>
      </c>
      <c r="I10" s="49" t="n">
        <v>4.5</v>
      </c>
      <c r="J10" s="53">
        <f>IF($D10="","",IFERROR(VLOOKUP($D10,Assumptions!$A$13:$D$20,4,FALSE),""))</f>
        <v/>
      </c>
      <c r="K10" s="51" t="n">
        <v>3.71</v>
      </c>
      <c r="L10" s="54">
        <f>IF(OR($A10="",$E10="Canceled",$F10="",$H10=""),"",IFERROR($F10/$H10,""))</f>
        <v/>
      </c>
      <c r="M10" s="41">
        <f>IF(OR($L10="",$J10=""),"",$L10*$J10)</f>
        <v/>
      </c>
      <c r="N10" s="41">
        <f>IF(OR($I10="",$K10=""),"",$I10*$K10)</f>
        <v/>
      </c>
      <c r="O10" s="44">
        <f>IF(OR($M10="",$N10=""),"",$N10-$M10)</f>
        <v/>
      </c>
      <c r="P10" s="19">
        <f>IF(OR($G10="",$I10=""),"",IFERROR($G10/$I10,""))</f>
        <v/>
      </c>
      <c r="Q10" s="33">
        <f>IF($A10="","",IF($E10="Canceled","",IF(AND($E10="Completed",OR($G10="",$I10="",$K10="")),"Check missing actuals",IF(AND($O10&lt;&gt;"",Assumptions!$B$7&lt;&gt;"",IFERROR(ABS($O10),0)&gt;=Assumptions!$B$7),"Check cost variance",IF(AND($P10&lt;&gt;"",$H10&lt;&gt;"",Assumptions!$B$8&lt;&gt;"",$P10&lt;$H10*(1-Assumptions!$B$8)),"Check MPG","")))))</f>
        <v/>
      </c>
    </row>
    <row r="11" ht="20" customHeight="1">
      <c r="A11" s="47" t="n">
        <v>46265</v>
      </c>
      <c r="B11" s="22" t="inlineStr">
        <is>
          <t>Fictional South Loop</t>
        </is>
      </c>
      <c r="C11" s="22" t="inlineStr">
        <is>
          <t>Riley Ember (Fictional)</t>
        </is>
      </c>
      <c r="D11" s="22" t="inlineStr">
        <is>
          <t>Fictional Hybrid C</t>
        </is>
      </c>
      <c r="E11" s="23" t="inlineStr">
        <is>
          <t>Completed</t>
        </is>
      </c>
      <c r="F11" s="48" t="n">
        <v>42</v>
      </c>
      <c r="G11" s="48" t="n">
        <v>44</v>
      </c>
      <c r="H11" s="25">
        <f>IF($D11="","",IFERROR(VLOOKUP($D11,Assumptions!$A$13:$D$20,3,FALSE),""))</f>
        <v/>
      </c>
      <c r="I11" s="49" t="n">
        <v>1.3</v>
      </c>
      <c r="J11" s="50">
        <f>IF($D11="","",IFERROR(VLOOKUP($D11,Assumptions!$A$13:$D$20,4,FALSE),""))</f>
        <v/>
      </c>
      <c r="K11" s="51" t="n">
        <v>3.63</v>
      </c>
      <c r="L11" s="52">
        <f>IF(OR($A11="",$E11="Canceled",$F11="",$H11=""),"",IFERROR($F11/$H11,""))</f>
        <v/>
      </c>
      <c r="M11" s="39">
        <f>IF(OR($L11="",$J11=""),"",$L11*$J11)</f>
        <v/>
      </c>
      <c r="N11" s="39">
        <f>IF(OR($I11="",$K11=""),"",$I11*$K11)</f>
        <v/>
      </c>
      <c r="O11" s="45">
        <f>IF(OR($M11="",$N11=""),"",$N11-$M11)</f>
        <v/>
      </c>
      <c r="P11" s="25">
        <f>IF(OR($G11="",$I11=""),"",IFERROR($G11/$I11,""))</f>
        <v/>
      </c>
      <c r="Q11" s="30">
        <f>IF($A11="","",IF($E11="Canceled","",IF(AND($E11="Completed",OR($G11="",$I11="",$K11="")),"Check missing actuals",IF(AND($O11&lt;&gt;"",Assumptions!$B$7&lt;&gt;"",IFERROR(ABS($O11),0)&gt;=Assumptions!$B$7),"Check cost variance",IF(AND($P11&lt;&gt;"",$H11&lt;&gt;"",Assumptions!$B$8&lt;&gt;"",$P11&lt;$H11*(1-Assumptions!$B$8)),"Check MPG","")))))</f>
        <v/>
      </c>
    </row>
    <row r="12" ht="20" customHeight="1">
      <c r="A12" s="47" t="n">
        <v>46268</v>
      </c>
      <c r="B12" s="22" t="inlineStr">
        <is>
          <t>Fictional West Loop</t>
        </is>
      </c>
      <c r="C12" s="22" t="inlineStr">
        <is>
          <t>Jordan Pine (Fictional)</t>
        </is>
      </c>
      <c r="D12" s="22" t="inlineStr">
        <is>
          <t>Fictional Truck D</t>
        </is>
      </c>
      <c r="E12" s="23" t="inlineStr">
        <is>
          <t>Completed</t>
        </is>
      </c>
      <c r="F12" s="48" t="n">
        <v>96</v>
      </c>
      <c r="G12" s="48" t="n">
        <v>100</v>
      </c>
      <c r="H12" s="19">
        <f>IF($D12="","",IFERROR(VLOOKUP($D12,Assumptions!$A$13:$D$20,3,FALSE),""))</f>
        <v/>
      </c>
      <c r="I12" s="49" t="n">
        <v>6.8</v>
      </c>
      <c r="J12" s="53">
        <f>IF($D12="","",IFERROR(VLOOKUP($D12,Assumptions!$A$13:$D$20,4,FALSE),""))</f>
        <v/>
      </c>
      <c r="K12" s="51" t="n">
        <v>4.4</v>
      </c>
      <c r="L12" s="54">
        <f>IF(OR($A12="",$E12="Canceled",$F12="",$H12=""),"",IFERROR($F12/$H12,""))</f>
        <v/>
      </c>
      <c r="M12" s="41">
        <f>IF(OR($L12="",$J12=""),"",$L12*$J12)</f>
        <v/>
      </c>
      <c r="N12" s="41">
        <f>IF(OR($I12="",$K12=""),"",$I12*$K12)</f>
        <v/>
      </c>
      <c r="O12" s="44">
        <f>IF(OR($M12="",$N12=""),"",$N12-$M12)</f>
        <v/>
      </c>
      <c r="P12" s="19">
        <f>IF(OR($G12="",$I12=""),"",IFERROR($G12/$I12,""))</f>
        <v/>
      </c>
      <c r="Q12" s="33">
        <f>IF($A12="","",IF($E12="Canceled","",IF(AND($E12="Completed",OR($G12="",$I12="",$K12="")),"Check missing actuals",IF(AND($O12&lt;&gt;"",Assumptions!$B$7&lt;&gt;"",IFERROR(ABS($O12),0)&gt;=Assumptions!$B$7),"Check cost variance",IF(AND($P12&lt;&gt;"",$H12&lt;&gt;"",Assumptions!$B$8&lt;&gt;"",$P12&lt;$H12*(1-Assumptions!$B$8)),"Check MPG","")))))</f>
        <v/>
      </c>
    </row>
    <row r="13" ht="20" customHeight="1">
      <c r="A13" s="47" t="n">
        <v>46273</v>
      </c>
      <c r="B13" s="22" t="inlineStr">
        <is>
          <t>Fictional North Loop</t>
        </is>
      </c>
      <c r="C13" s="22" t="inlineStr">
        <is>
          <t>Avery Quill (Fictional)</t>
        </is>
      </c>
      <c r="D13" s="22" t="inlineStr">
        <is>
          <t>Fictional Van A</t>
        </is>
      </c>
      <c r="E13" s="23" t="inlineStr">
        <is>
          <t>Planned</t>
        </is>
      </c>
      <c r="F13" s="48" t="n">
        <v>70</v>
      </c>
      <c r="G13" s="48" t="n"/>
      <c r="H13" s="25">
        <f>IF($D13="","",IFERROR(VLOOKUP($D13,Assumptions!$A$13:$D$20,3,FALSE),""))</f>
        <v/>
      </c>
      <c r="I13" s="49" t="n"/>
      <c r="J13" s="50">
        <f>IF($D13="","",IFERROR(VLOOKUP($D13,Assumptions!$A$13:$D$20,4,FALSE),""))</f>
        <v/>
      </c>
      <c r="K13" s="51" t="n"/>
      <c r="L13" s="52">
        <f>IF(OR($A13="",$E13="Canceled",$F13="",$H13=""),"",IFERROR($F13/$H13,""))</f>
        <v/>
      </c>
      <c r="M13" s="39">
        <f>IF(OR($L13="",$J13=""),"",$L13*$J13)</f>
        <v/>
      </c>
      <c r="N13" s="39">
        <f>IF(OR($I13="",$K13=""),"",$I13*$K13)</f>
        <v/>
      </c>
      <c r="O13" s="45">
        <f>IF(OR($M13="",$N13=""),"",$N13-$M13)</f>
        <v/>
      </c>
      <c r="P13" s="25">
        <f>IF(OR($G13="",$I13=""),"",IFERROR($G13/$I13,""))</f>
        <v/>
      </c>
      <c r="Q13" s="30">
        <f>IF($A13="","",IF($E13="Canceled","",IF(AND($E13="Completed",OR($G13="",$I13="",$K13="")),"Check missing actuals",IF(AND($O13&lt;&gt;"",Assumptions!$B$7&lt;&gt;"",IFERROR(ABS($O13),0)&gt;=Assumptions!$B$7),"Check cost variance",IF(AND($P13&lt;&gt;"",$H13&lt;&gt;"",Assumptions!$B$8&lt;&gt;"",$P13&lt;$H13*(1-Assumptions!$B$8)),"Check MPG","")))))</f>
        <v/>
      </c>
    </row>
    <row r="14" ht="20" customHeight="1">
      <c r="A14" s="47" t="n">
        <v>46276</v>
      </c>
      <c r="B14" s="22" t="inlineStr">
        <is>
          <t>Fictional East Loop</t>
        </is>
      </c>
      <c r="C14" s="22" t="inlineStr">
        <is>
          <t>Riley Ember (Fictional)</t>
        </is>
      </c>
      <c r="D14" s="22" t="inlineStr">
        <is>
          <t>Fictional Hybrid C</t>
        </is>
      </c>
      <c r="E14" s="23" t="inlineStr">
        <is>
          <t>Canceled</t>
        </is>
      </c>
      <c r="F14" s="48" t="n">
        <v>50</v>
      </c>
      <c r="G14" s="48" t="n"/>
      <c r="H14" s="19">
        <f>IF($D14="","",IFERROR(VLOOKUP($D14,Assumptions!$A$13:$D$20,3,FALSE),""))</f>
        <v/>
      </c>
      <c r="I14" s="49" t="n"/>
      <c r="J14" s="53">
        <f>IF($D14="","",IFERROR(VLOOKUP($D14,Assumptions!$A$13:$D$20,4,FALSE),""))</f>
        <v/>
      </c>
      <c r="K14" s="51" t="n"/>
      <c r="L14" s="54">
        <f>IF(OR($A14="",$E14="Canceled",$F14="",$H14=""),"",IFERROR($F14/$H14,""))</f>
        <v/>
      </c>
      <c r="M14" s="41">
        <f>IF(OR($L14="",$J14=""),"",$L14*$J14)</f>
        <v/>
      </c>
      <c r="N14" s="41">
        <f>IF(OR($I14="",$K14=""),"",$I14*$K14)</f>
        <v/>
      </c>
      <c r="O14" s="44">
        <f>IF(OR($M14="",$N14=""),"",$N14-$M14)</f>
        <v/>
      </c>
      <c r="P14" s="19">
        <f>IF(OR($G14="",$I14=""),"",IFERROR($G14/$I14,""))</f>
        <v/>
      </c>
      <c r="Q14" s="33">
        <f>IF($A14="","",IF($E14="Canceled","",IF(AND($E14="Completed",OR($G14="",$I14="",$K14="")),"Check missing actuals",IF(AND($O14&lt;&gt;"",Assumptions!$B$7&lt;&gt;"",IFERROR(ABS($O14),0)&gt;=Assumptions!$B$7),"Check cost variance",IF(AND($P14&lt;&gt;"",$H14&lt;&gt;"",Assumptions!$B$8&lt;&gt;"",$P14&lt;$H14*(1-Assumptions!$B$8)),"Check MPG","")))))</f>
        <v/>
      </c>
    </row>
    <row r="15" ht="20" customHeight="1">
      <c r="A15" s="47" t="n"/>
      <c r="B15" s="22" t="n"/>
      <c r="C15" s="22" t="n"/>
      <c r="D15" s="22" t="n"/>
      <c r="E15" s="23" t="n"/>
      <c r="F15" s="48" t="n"/>
      <c r="G15" s="48" t="n"/>
      <c r="H15" s="25">
        <f>IF($D15="","",IFERROR(VLOOKUP($D15,Assumptions!$A$13:$D$20,3,FALSE),""))</f>
        <v/>
      </c>
      <c r="I15" s="49" t="n"/>
      <c r="J15" s="50">
        <f>IF($D15="","",IFERROR(VLOOKUP($D15,Assumptions!$A$13:$D$20,4,FALSE),""))</f>
        <v/>
      </c>
      <c r="K15" s="51" t="n"/>
      <c r="L15" s="52">
        <f>IF(OR($A15="",$E15="Canceled",$F15="",$H15=""),"",IFERROR($F15/$H15,""))</f>
        <v/>
      </c>
      <c r="M15" s="39">
        <f>IF(OR($L15="",$J15=""),"",$L15*$J15)</f>
        <v/>
      </c>
      <c r="N15" s="39">
        <f>IF(OR($I15="",$K15=""),"",$I15*$K15)</f>
        <v/>
      </c>
      <c r="O15" s="45">
        <f>IF(OR($M15="",$N15=""),"",$N15-$M15)</f>
        <v/>
      </c>
      <c r="P15" s="25">
        <f>IF(OR($G15="",$I15=""),"",IFERROR($G15/$I15,""))</f>
        <v/>
      </c>
      <c r="Q15" s="30">
        <f>IF($A15="","",IF($E15="Canceled","",IF(AND($E15="Completed",OR($G15="",$I15="",$K15="")),"Check missing actuals",IF(AND($O15&lt;&gt;"",Assumptions!$B$7&lt;&gt;"",IFERROR(ABS($O15),0)&gt;=Assumptions!$B$7),"Check cost variance",IF(AND($P15&lt;&gt;"",$H15&lt;&gt;"",Assumptions!$B$8&lt;&gt;"",$P15&lt;$H15*(1-Assumptions!$B$8)),"Check MPG","")))))</f>
        <v/>
      </c>
    </row>
    <row r="16" ht="20" customHeight="1">
      <c r="A16" s="47" t="n"/>
      <c r="B16" s="22" t="n"/>
      <c r="C16" s="22" t="n"/>
      <c r="D16" s="22" t="n"/>
      <c r="E16" s="23" t="n"/>
      <c r="F16" s="48" t="n"/>
      <c r="G16" s="48" t="n"/>
      <c r="H16" s="19">
        <f>IF($D16="","",IFERROR(VLOOKUP($D16,Assumptions!$A$13:$D$20,3,FALSE),""))</f>
        <v/>
      </c>
      <c r="I16" s="49" t="n"/>
      <c r="J16" s="53">
        <f>IF($D16="","",IFERROR(VLOOKUP($D16,Assumptions!$A$13:$D$20,4,FALSE),""))</f>
        <v/>
      </c>
      <c r="K16" s="51" t="n"/>
      <c r="L16" s="54">
        <f>IF(OR($A16="",$E16="Canceled",$F16="",$H16=""),"",IFERROR($F16/$H16,""))</f>
        <v/>
      </c>
      <c r="M16" s="41">
        <f>IF(OR($L16="",$J16=""),"",$L16*$J16)</f>
        <v/>
      </c>
      <c r="N16" s="41">
        <f>IF(OR($I16="",$K16=""),"",$I16*$K16)</f>
        <v/>
      </c>
      <c r="O16" s="44">
        <f>IF(OR($M16="",$N16=""),"",$N16-$M16)</f>
        <v/>
      </c>
      <c r="P16" s="19">
        <f>IF(OR($G16="",$I16=""),"",IFERROR($G16/$I16,""))</f>
        <v/>
      </c>
      <c r="Q16" s="33">
        <f>IF($A16="","",IF($E16="Canceled","",IF(AND($E16="Completed",OR($G16="",$I16="",$K16="")),"Check missing actuals",IF(AND($O16&lt;&gt;"",Assumptions!$B$7&lt;&gt;"",IFERROR(ABS($O16),0)&gt;=Assumptions!$B$7),"Check cost variance",IF(AND($P16&lt;&gt;"",$H16&lt;&gt;"",Assumptions!$B$8&lt;&gt;"",$P16&lt;$H16*(1-Assumptions!$B$8)),"Check MPG","")))))</f>
        <v/>
      </c>
    </row>
    <row r="17" ht="20" customHeight="1">
      <c r="A17" s="47" t="n"/>
      <c r="B17" s="22" t="n"/>
      <c r="C17" s="22" t="n"/>
      <c r="D17" s="22" t="n"/>
      <c r="E17" s="23" t="n"/>
      <c r="F17" s="48" t="n"/>
      <c r="G17" s="48" t="n"/>
      <c r="H17" s="25">
        <f>IF($D17="","",IFERROR(VLOOKUP($D17,Assumptions!$A$13:$D$20,3,FALSE),""))</f>
        <v/>
      </c>
      <c r="I17" s="49" t="n"/>
      <c r="J17" s="50">
        <f>IF($D17="","",IFERROR(VLOOKUP($D17,Assumptions!$A$13:$D$20,4,FALSE),""))</f>
        <v/>
      </c>
      <c r="K17" s="51" t="n"/>
      <c r="L17" s="52">
        <f>IF(OR($A17="",$E17="Canceled",$F17="",$H17=""),"",IFERROR($F17/$H17,""))</f>
        <v/>
      </c>
      <c r="M17" s="39">
        <f>IF(OR($L17="",$J17=""),"",$L17*$J17)</f>
        <v/>
      </c>
      <c r="N17" s="39">
        <f>IF(OR($I17="",$K17=""),"",$I17*$K17)</f>
        <v/>
      </c>
      <c r="O17" s="45">
        <f>IF(OR($M17="",$N17=""),"",$N17-$M17)</f>
        <v/>
      </c>
      <c r="P17" s="25">
        <f>IF(OR($G17="",$I17=""),"",IFERROR($G17/$I17,""))</f>
        <v/>
      </c>
      <c r="Q17" s="30">
        <f>IF($A17="","",IF($E17="Canceled","",IF(AND($E17="Completed",OR($G17="",$I17="",$K17="")),"Check missing actuals",IF(AND($O17&lt;&gt;"",Assumptions!$B$7&lt;&gt;"",IFERROR(ABS($O17),0)&gt;=Assumptions!$B$7),"Check cost variance",IF(AND($P17&lt;&gt;"",$H17&lt;&gt;"",Assumptions!$B$8&lt;&gt;"",$P17&lt;$H17*(1-Assumptions!$B$8)),"Check MPG","")))))</f>
        <v/>
      </c>
    </row>
    <row r="18" ht="20" customHeight="1">
      <c r="A18" s="47" t="n"/>
      <c r="B18" s="22" t="n"/>
      <c r="C18" s="22" t="n"/>
      <c r="D18" s="22" t="n"/>
      <c r="E18" s="23" t="n"/>
      <c r="F18" s="48" t="n"/>
      <c r="G18" s="48" t="n"/>
      <c r="H18" s="19">
        <f>IF($D18="","",IFERROR(VLOOKUP($D18,Assumptions!$A$13:$D$20,3,FALSE),""))</f>
        <v/>
      </c>
      <c r="I18" s="49" t="n"/>
      <c r="J18" s="53">
        <f>IF($D18="","",IFERROR(VLOOKUP($D18,Assumptions!$A$13:$D$20,4,FALSE),""))</f>
        <v/>
      </c>
      <c r="K18" s="51" t="n"/>
      <c r="L18" s="54">
        <f>IF(OR($A18="",$E18="Canceled",$F18="",$H18=""),"",IFERROR($F18/$H18,""))</f>
        <v/>
      </c>
      <c r="M18" s="41">
        <f>IF(OR($L18="",$J18=""),"",$L18*$J18)</f>
        <v/>
      </c>
      <c r="N18" s="41">
        <f>IF(OR($I18="",$K18=""),"",$I18*$K18)</f>
        <v/>
      </c>
      <c r="O18" s="44">
        <f>IF(OR($M18="",$N18=""),"",$N18-$M18)</f>
        <v/>
      </c>
      <c r="P18" s="19">
        <f>IF(OR($G18="",$I18=""),"",IFERROR($G18/$I18,""))</f>
        <v/>
      </c>
      <c r="Q18" s="33">
        <f>IF($A18="","",IF($E18="Canceled","",IF(AND($E18="Completed",OR($G18="",$I18="",$K18="")),"Check missing actuals",IF(AND($O18&lt;&gt;"",Assumptions!$B$7&lt;&gt;"",IFERROR(ABS($O18),0)&gt;=Assumptions!$B$7),"Check cost variance",IF(AND($P18&lt;&gt;"",$H18&lt;&gt;"",Assumptions!$B$8&lt;&gt;"",$P18&lt;$H18*(1-Assumptions!$B$8)),"Check MPG","")))))</f>
        <v/>
      </c>
    </row>
    <row r="19" ht="20" customHeight="1">
      <c r="A19" s="47" t="n"/>
      <c r="B19" s="22" t="n"/>
      <c r="C19" s="22" t="n"/>
      <c r="D19" s="22" t="n"/>
      <c r="E19" s="23" t="n"/>
      <c r="F19" s="48" t="n"/>
      <c r="G19" s="48" t="n"/>
      <c r="H19" s="25">
        <f>IF($D19="","",IFERROR(VLOOKUP($D19,Assumptions!$A$13:$D$20,3,FALSE),""))</f>
        <v/>
      </c>
      <c r="I19" s="49" t="n"/>
      <c r="J19" s="50">
        <f>IF($D19="","",IFERROR(VLOOKUP($D19,Assumptions!$A$13:$D$20,4,FALSE),""))</f>
        <v/>
      </c>
      <c r="K19" s="51" t="n"/>
      <c r="L19" s="52">
        <f>IF(OR($A19="",$E19="Canceled",$F19="",$H19=""),"",IFERROR($F19/$H19,""))</f>
        <v/>
      </c>
      <c r="M19" s="39">
        <f>IF(OR($L19="",$J19=""),"",$L19*$J19)</f>
        <v/>
      </c>
      <c r="N19" s="39">
        <f>IF(OR($I19="",$K19=""),"",$I19*$K19)</f>
        <v/>
      </c>
      <c r="O19" s="45">
        <f>IF(OR($M19="",$N19=""),"",$N19-$M19)</f>
        <v/>
      </c>
      <c r="P19" s="25">
        <f>IF(OR($G19="",$I19=""),"",IFERROR($G19/$I19,""))</f>
        <v/>
      </c>
      <c r="Q19" s="30">
        <f>IF($A19="","",IF($E19="Canceled","",IF(AND($E19="Completed",OR($G19="",$I19="",$K19="")),"Check missing actuals",IF(AND($O19&lt;&gt;"",Assumptions!$B$7&lt;&gt;"",IFERROR(ABS($O19),0)&gt;=Assumptions!$B$7),"Check cost variance",IF(AND($P19&lt;&gt;"",$H19&lt;&gt;"",Assumptions!$B$8&lt;&gt;"",$P19&lt;$H19*(1-Assumptions!$B$8)),"Check MPG","")))))</f>
        <v/>
      </c>
    </row>
    <row r="20" ht="20" customHeight="1">
      <c r="A20" s="47" t="n"/>
      <c r="B20" s="22" t="n"/>
      <c r="C20" s="22" t="n"/>
      <c r="D20" s="22" t="n"/>
      <c r="E20" s="23" t="n"/>
      <c r="F20" s="48" t="n"/>
      <c r="G20" s="48" t="n"/>
      <c r="H20" s="19">
        <f>IF($D20="","",IFERROR(VLOOKUP($D20,Assumptions!$A$13:$D$20,3,FALSE),""))</f>
        <v/>
      </c>
      <c r="I20" s="49" t="n"/>
      <c r="J20" s="53">
        <f>IF($D20="","",IFERROR(VLOOKUP($D20,Assumptions!$A$13:$D$20,4,FALSE),""))</f>
        <v/>
      </c>
      <c r="K20" s="51" t="n"/>
      <c r="L20" s="54">
        <f>IF(OR($A20="",$E20="Canceled",$F20="",$H20=""),"",IFERROR($F20/$H20,""))</f>
        <v/>
      </c>
      <c r="M20" s="41">
        <f>IF(OR($L20="",$J20=""),"",$L20*$J20)</f>
        <v/>
      </c>
      <c r="N20" s="41">
        <f>IF(OR($I20="",$K20=""),"",$I20*$K20)</f>
        <v/>
      </c>
      <c r="O20" s="44">
        <f>IF(OR($M20="",$N20=""),"",$N20-$M20)</f>
        <v/>
      </c>
      <c r="P20" s="19">
        <f>IF(OR($G20="",$I20=""),"",IFERROR($G20/$I20,""))</f>
        <v/>
      </c>
      <c r="Q20" s="33">
        <f>IF($A20="","",IF($E20="Canceled","",IF(AND($E20="Completed",OR($G20="",$I20="",$K20="")),"Check missing actuals",IF(AND($O20&lt;&gt;"",Assumptions!$B$7&lt;&gt;"",IFERROR(ABS($O20),0)&gt;=Assumptions!$B$7),"Check cost variance",IF(AND($P20&lt;&gt;"",$H20&lt;&gt;"",Assumptions!$B$8&lt;&gt;"",$P20&lt;$H20*(1-Assumptions!$B$8)),"Check MPG","")))))</f>
        <v/>
      </c>
    </row>
    <row r="21" ht="20" customHeight="1">
      <c r="A21" s="47" t="n"/>
      <c r="B21" s="22" t="n"/>
      <c r="C21" s="22" t="n"/>
      <c r="D21" s="22" t="n"/>
      <c r="E21" s="23" t="n"/>
      <c r="F21" s="48" t="n"/>
      <c r="G21" s="48" t="n"/>
      <c r="H21" s="25">
        <f>IF($D21="","",IFERROR(VLOOKUP($D21,Assumptions!$A$13:$D$20,3,FALSE),""))</f>
        <v/>
      </c>
      <c r="I21" s="49" t="n"/>
      <c r="J21" s="50">
        <f>IF($D21="","",IFERROR(VLOOKUP($D21,Assumptions!$A$13:$D$20,4,FALSE),""))</f>
        <v/>
      </c>
      <c r="K21" s="51" t="n"/>
      <c r="L21" s="52">
        <f>IF(OR($A21="",$E21="Canceled",$F21="",$H21=""),"",IFERROR($F21/$H21,""))</f>
        <v/>
      </c>
      <c r="M21" s="39">
        <f>IF(OR($L21="",$J21=""),"",$L21*$J21)</f>
        <v/>
      </c>
      <c r="N21" s="39">
        <f>IF(OR($I21="",$K21=""),"",$I21*$K21)</f>
        <v/>
      </c>
      <c r="O21" s="45">
        <f>IF(OR($M21="",$N21=""),"",$N21-$M21)</f>
        <v/>
      </c>
      <c r="P21" s="25">
        <f>IF(OR($G21="",$I21=""),"",IFERROR($G21/$I21,""))</f>
        <v/>
      </c>
      <c r="Q21" s="30">
        <f>IF($A21="","",IF($E21="Canceled","",IF(AND($E21="Completed",OR($G21="",$I21="",$K21="")),"Check missing actuals",IF(AND($O21&lt;&gt;"",Assumptions!$B$7&lt;&gt;"",IFERROR(ABS($O21),0)&gt;=Assumptions!$B$7),"Check cost variance",IF(AND($P21&lt;&gt;"",$H21&lt;&gt;"",Assumptions!$B$8&lt;&gt;"",$P21&lt;$H21*(1-Assumptions!$B$8)),"Check MPG","")))))</f>
        <v/>
      </c>
    </row>
    <row r="22" ht="20" customHeight="1">
      <c r="A22" s="47" t="n"/>
      <c r="B22" s="22" t="n"/>
      <c r="C22" s="22" t="n"/>
      <c r="D22" s="22" t="n"/>
      <c r="E22" s="23" t="n"/>
      <c r="F22" s="48" t="n"/>
      <c r="G22" s="48" t="n"/>
      <c r="H22" s="19">
        <f>IF($D22="","",IFERROR(VLOOKUP($D22,Assumptions!$A$13:$D$20,3,FALSE),""))</f>
        <v/>
      </c>
      <c r="I22" s="49" t="n"/>
      <c r="J22" s="53">
        <f>IF($D22="","",IFERROR(VLOOKUP($D22,Assumptions!$A$13:$D$20,4,FALSE),""))</f>
        <v/>
      </c>
      <c r="K22" s="51" t="n"/>
      <c r="L22" s="54">
        <f>IF(OR($A22="",$E22="Canceled",$F22="",$H22=""),"",IFERROR($F22/$H22,""))</f>
        <v/>
      </c>
      <c r="M22" s="41">
        <f>IF(OR($L22="",$J22=""),"",$L22*$J22)</f>
        <v/>
      </c>
      <c r="N22" s="41">
        <f>IF(OR($I22="",$K22=""),"",$I22*$K22)</f>
        <v/>
      </c>
      <c r="O22" s="44">
        <f>IF(OR($M22="",$N22=""),"",$N22-$M22)</f>
        <v/>
      </c>
      <c r="P22" s="19">
        <f>IF(OR($G22="",$I22=""),"",IFERROR($G22/$I22,""))</f>
        <v/>
      </c>
      <c r="Q22" s="33">
        <f>IF($A22="","",IF($E22="Canceled","",IF(AND($E22="Completed",OR($G22="",$I22="",$K22="")),"Check missing actuals",IF(AND($O22&lt;&gt;"",Assumptions!$B$7&lt;&gt;"",IFERROR(ABS($O22),0)&gt;=Assumptions!$B$7),"Check cost variance",IF(AND($P22&lt;&gt;"",$H22&lt;&gt;"",Assumptions!$B$8&lt;&gt;"",$P22&lt;$H22*(1-Assumptions!$B$8)),"Check MPG","")))))</f>
        <v/>
      </c>
    </row>
    <row r="23" ht="20" customHeight="1">
      <c r="A23" s="47" t="n"/>
      <c r="B23" s="22" t="n"/>
      <c r="C23" s="22" t="n"/>
      <c r="D23" s="22" t="n"/>
      <c r="E23" s="23" t="n"/>
      <c r="F23" s="48" t="n"/>
      <c r="G23" s="48" t="n"/>
      <c r="H23" s="25">
        <f>IF($D23="","",IFERROR(VLOOKUP($D23,Assumptions!$A$13:$D$20,3,FALSE),""))</f>
        <v/>
      </c>
      <c r="I23" s="49" t="n"/>
      <c r="J23" s="50">
        <f>IF($D23="","",IFERROR(VLOOKUP($D23,Assumptions!$A$13:$D$20,4,FALSE),""))</f>
        <v/>
      </c>
      <c r="K23" s="51" t="n"/>
      <c r="L23" s="52">
        <f>IF(OR($A23="",$E23="Canceled",$F23="",$H23=""),"",IFERROR($F23/$H23,""))</f>
        <v/>
      </c>
      <c r="M23" s="39">
        <f>IF(OR($L23="",$J23=""),"",$L23*$J23)</f>
        <v/>
      </c>
      <c r="N23" s="39">
        <f>IF(OR($I23="",$K23=""),"",$I23*$K23)</f>
        <v/>
      </c>
      <c r="O23" s="45">
        <f>IF(OR($M23="",$N23=""),"",$N23-$M23)</f>
        <v/>
      </c>
      <c r="P23" s="25">
        <f>IF(OR($G23="",$I23=""),"",IFERROR($G23/$I23,""))</f>
        <v/>
      </c>
      <c r="Q23" s="30">
        <f>IF($A23="","",IF($E23="Canceled","",IF(AND($E23="Completed",OR($G23="",$I23="",$K23="")),"Check missing actuals",IF(AND($O23&lt;&gt;"",Assumptions!$B$7&lt;&gt;"",IFERROR(ABS($O23),0)&gt;=Assumptions!$B$7),"Check cost variance",IF(AND($P23&lt;&gt;"",$H23&lt;&gt;"",Assumptions!$B$8&lt;&gt;"",$P23&lt;$H23*(1-Assumptions!$B$8)),"Check MPG","")))))</f>
        <v/>
      </c>
    </row>
    <row r="24" ht="20" customHeight="1">
      <c r="A24" s="47" t="n"/>
      <c r="B24" s="22" t="n"/>
      <c r="C24" s="22" t="n"/>
      <c r="D24" s="22" t="n"/>
      <c r="E24" s="23" t="n"/>
      <c r="F24" s="48" t="n"/>
      <c r="G24" s="48" t="n"/>
      <c r="H24" s="19">
        <f>IF($D24="","",IFERROR(VLOOKUP($D24,Assumptions!$A$13:$D$20,3,FALSE),""))</f>
        <v/>
      </c>
      <c r="I24" s="49" t="n"/>
      <c r="J24" s="53">
        <f>IF($D24="","",IFERROR(VLOOKUP($D24,Assumptions!$A$13:$D$20,4,FALSE),""))</f>
        <v/>
      </c>
      <c r="K24" s="51" t="n"/>
      <c r="L24" s="54">
        <f>IF(OR($A24="",$E24="Canceled",$F24="",$H24=""),"",IFERROR($F24/$H24,""))</f>
        <v/>
      </c>
      <c r="M24" s="41">
        <f>IF(OR($L24="",$J24=""),"",$L24*$J24)</f>
        <v/>
      </c>
      <c r="N24" s="41">
        <f>IF(OR($I24="",$K24=""),"",$I24*$K24)</f>
        <v/>
      </c>
      <c r="O24" s="44">
        <f>IF(OR($M24="",$N24=""),"",$N24-$M24)</f>
        <v/>
      </c>
      <c r="P24" s="19">
        <f>IF(OR($G24="",$I24=""),"",IFERROR($G24/$I24,""))</f>
        <v/>
      </c>
      <c r="Q24" s="33">
        <f>IF($A24="","",IF($E24="Canceled","",IF(AND($E24="Completed",OR($G24="",$I24="",$K24="")),"Check missing actuals",IF(AND($O24&lt;&gt;"",Assumptions!$B$7&lt;&gt;"",IFERROR(ABS($O24),0)&gt;=Assumptions!$B$7),"Check cost variance",IF(AND($P24&lt;&gt;"",$H24&lt;&gt;"",Assumptions!$B$8&lt;&gt;"",$P24&lt;$H24*(1-Assumptions!$B$8)),"Check MPG","")))))</f>
        <v/>
      </c>
    </row>
    <row r="25" ht="20" customHeight="1">
      <c r="A25" s="47" t="n"/>
      <c r="B25" s="22" t="n"/>
      <c r="C25" s="22" t="n"/>
      <c r="D25" s="22" t="n"/>
      <c r="E25" s="23" t="n"/>
      <c r="F25" s="48" t="n"/>
      <c r="G25" s="48" t="n"/>
      <c r="H25" s="25">
        <f>IF($D25="","",IFERROR(VLOOKUP($D25,Assumptions!$A$13:$D$20,3,FALSE),""))</f>
        <v/>
      </c>
      <c r="I25" s="49" t="n"/>
      <c r="J25" s="50">
        <f>IF($D25="","",IFERROR(VLOOKUP($D25,Assumptions!$A$13:$D$20,4,FALSE),""))</f>
        <v/>
      </c>
      <c r="K25" s="51" t="n"/>
      <c r="L25" s="52">
        <f>IF(OR($A25="",$E25="Canceled",$F25="",$H25=""),"",IFERROR($F25/$H25,""))</f>
        <v/>
      </c>
      <c r="M25" s="39">
        <f>IF(OR($L25="",$J25=""),"",$L25*$J25)</f>
        <v/>
      </c>
      <c r="N25" s="39">
        <f>IF(OR($I25="",$K25=""),"",$I25*$K25)</f>
        <v/>
      </c>
      <c r="O25" s="45">
        <f>IF(OR($M25="",$N25=""),"",$N25-$M25)</f>
        <v/>
      </c>
      <c r="P25" s="25">
        <f>IF(OR($G25="",$I25=""),"",IFERROR($G25/$I25,""))</f>
        <v/>
      </c>
      <c r="Q25" s="30">
        <f>IF($A25="","",IF($E25="Canceled","",IF(AND($E25="Completed",OR($G25="",$I25="",$K25="")),"Check missing actuals",IF(AND($O25&lt;&gt;"",Assumptions!$B$7&lt;&gt;"",IFERROR(ABS($O25),0)&gt;=Assumptions!$B$7),"Check cost variance",IF(AND($P25&lt;&gt;"",$H25&lt;&gt;"",Assumptions!$B$8&lt;&gt;"",$P25&lt;$H25*(1-Assumptions!$B$8)),"Check MPG","")))))</f>
        <v/>
      </c>
    </row>
    <row r="26" ht="20" customHeight="1">
      <c r="A26" s="47" t="n"/>
      <c r="B26" s="22" t="n"/>
      <c r="C26" s="22" t="n"/>
      <c r="D26" s="22" t="n"/>
      <c r="E26" s="23" t="n"/>
      <c r="F26" s="48" t="n"/>
      <c r="G26" s="48" t="n"/>
      <c r="H26" s="19">
        <f>IF($D26="","",IFERROR(VLOOKUP($D26,Assumptions!$A$13:$D$20,3,FALSE),""))</f>
        <v/>
      </c>
      <c r="I26" s="49" t="n"/>
      <c r="J26" s="53">
        <f>IF($D26="","",IFERROR(VLOOKUP($D26,Assumptions!$A$13:$D$20,4,FALSE),""))</f>
        <v/>
      </c>
      <c r="K26" s="51" t="n"/>
      <c r="L26" s="54">
        <f>IF(OR($A26="",$E26="Canceled",$F26="",$H26=""),"",IFERROR($F26/$H26,""))</f>
        <v/>
      </c>
      <c r="M26" s="41">
        <f>IF(OR($L26="",$J26=""),"",$L26*$J26)</f>
        <v/>
      </c>
      <c r="N26" s="41">
        <f>IF(OR($I26="",$K26=""),"",$I26*$K26)</f>
        <v/>
      </c>
      <c r="O26" s="44">
        <f>IF(OR($M26="",$N26=""),"",$N26-$M26)</f>
        <v/>
      </c>
      <c r="P26" s="19">
        <f>IF(OR($G26="",$I26=""),"",IFERROR($G26/$I26,""))</f>
        <v/>
      </c>
      <c r="Q26" s="33">
        <f>IF($A26="","",IF($E26="Canceled","",IF(AND($E26="Completed",OR($G26="",$I26="",$K26="")),"Check missing actuals",IF(AND($O26&lt;&gt;"",Assumptions!$B$7&lt;&gt;"",IFERROR(ABS($O26),0)&gt;=Assumptions!$B$7),"Check cost variance",IF(AND($P26&lt;&gt;"",$H26&lt;&gt;"",Assumptions!$B$8&lt;&gt;"",$P26&lt;$H26*(1-Assumptions!$B$8)),"Check MPG","")))))</f>
        <v/>
      </c>
    </row>
    <row r="27" ht="20" customHeight="1">
      <c r="A27" s="47" t="n"/>
      <c r="B27" s="22" t="n"/>
      <c r="C27" s="22" t="n"/>
      <c r="D27" s="22" t="n"/>
      <c r="E27" s="23" t="n"/>
      <c r="F27" s="48" t="n"/>
      <c r="G27" s="48" t="n"/>
      <c r="H27" s="25">
        <f>IF($D27="","",IFERROR(VLOOKUP($D27,Assumptions!$A$13:$D$20,3,FALSE),""))</f>
        <v/>
      </c>
      <c r="I27" s="49" t="n"/>
      <c r="J27" s="50">
        <f>IF($D27="","",IFERROR(VLOOKUP($D27,Assumptions!$A$13:$D$20,4,FALSE),""))</f>
        <v/>
      </c>
      <c r="K27" s="51" t="n"/>
      <c r="L27" s="52">
        <f>IF(OR($A27="",$E27="Canceled",$F27="",$H27=""),"",IFERROR($F27/$H27,""))</f>
        <v/>
      </c>
      <c r="M27" s="39">
        <f>IF(OR($L27="",$J27=""),"",$L27*$J27)</f>
        <v/>
      </c>
      <c r="N27" s="39">
        <f>IF(OR($I27="",$K27=""),"",$I27*$K27)</f>
        <v/>
      </c>
      <c r="O27" s="45">
        <f>IF(OR($M27="",$N27=""),"",$N27-$M27)</f>
        <v/>
      </c>
      <c r="P27" s="25">
        <f>IF(OR($G27="",$I27=""),"",IFERROR($G27/$I27,""))</f>
        <v/>
      </c>
      <c r="Q27" s="30">
        <f>IF($A27="","",IF($E27="Canceled","",IF(AND($E27="Completed",OR($G27="",$I27="",$K27="")),"Check missing actuals",IF(AND($O27&lt;&gt;"",Assumptions!$B$7&lt;&gt;"",IFERROR(ABS($O27),0)&gt;=Assumptions!$B$7),"Check cost variance",IF(AND($P27&lt;&gt;"",$H27&lt;&gt;"",Assumptions!$B$8&lt;&gt;"",$P27&lt;$H27*(1-Assumptions!$B$8)),"Check MPG","")))))</f>
        <v/>
      </c>
    </row>
    <row r="28" ht="20" customHeight="1">
      <c r="A28" s="47" t="n"/>
      <c r="B28" s="22" t="n"/>
      <c r="C28" s="22" t="n"/>
      <c r="D28" s="22" t="n"/>
      <c r="E28" s="23" t="n"/>
      <c r="F28" s="48" t="n"/>
      <c r="G28" s="48" t="n"/>
      <c r="H28" s="19">
        <f>IF($D28="","",IFERROR(VLOOKUP($D28,Assumptions!$A$13:$D$20,3,FALSE),""))</f>
        <v/>
      </c>
      <c r="I28" s="49" t="n"/>
      <c r="J28" s="53">
        <f>IF($D28="","",IFERROR(VLOOKUP($D28,Assumptions!$A$13:$D$20,4,FALSE),""))</f>
        <v/>
      </c>
      <c r="K28" s="51" t="n"/>
      <c r="L28" s="54">
        <f>IF(OR($A28="",$E28="Canceled",$F28="",$H28=""),"",IFERROR($F28/$H28,""))</f>
        <v/>
      </c>
      <c r="M28" s="41">
        <f>IF(OR($L28="",$J28=""),"",$L28*$J28)</f>
        <v/>
      </c>
      <c r="N28" s="41">
        <f>IF(OR($I28="",$K28=""),"",$I28*$K28)</f>
        <v/>
      </c>
      <c r="O28" s="44">
        <f>IF(OR($M28="",$N28=""),"",$N28-$M28)</f>
        <v/>
      </c>
      <c r="P28" s="19">
        <f>IF(OR($G28="",$I28=""),"",IFERROR($G28/$I28,""))</f>
        <v/>
      </c>
      <c r="Q28" s="33">
        <f>IF($A28="","",IF($E28="Canceled","",IF(AND($E28="Completed",OR($G28="",$I28="",$K28="")),"Check missing actuals",IF(AND($O28&lt;&gt;"",Assumptions!$B$7&lt;&gt;"",IFERROR(ABS($O28),0)&gt;=Assumptions!$B$7),"Check cost variance",IF(AND($P28&lt;&gt;"",$H28&lt;&gt;"",Assumptions!$B$8&lt;&gt;"",$P28&lt;$H28*(1-Assumptions!$B$8)),"Check MPG","")))))</f>
        <v/>
      </c>
    </row>
    <row r="29" ht="20" customHeight="1">
      <c r="A29" s="47" t="n"/>
      <c r="B29" s="22" t="n"/>
      <c r="C29" s="22" t="n"/>
      <c r="D29" s="22" t="n"/>
      <c r="E29" s="23" t="n"/>
      <c r="F29" s="48" t="n"/>
      <c r="G29" s="48" t="n"/>
      <c r="H29" s="25">
        <f>IF($D29="","",IFERROR(VLOOKUP($D29,Assumptions!$A$13:$D$20,3,FALSE),""))</f>
        <v/>
      </c>
      <c r="I29" s="49" t="n"/>
      <c r="J29" s="50">
        <f>IF($D29="","",IFERROR(VLOOKUP($D29,Assumptions!$A$13:$D$20,4,FALSE),""))</f>
        <v/>
      </c>
      <c r="K29" s="51" t="n"/>
      <c r="L29" s="52">
        <f>IF(OR($A29="",$E29="Canceled",$F29="",$H29=""),"",IFERROR($F29/$H29,""))</f>
        <v/>
      </c>
      <c r="M29" s="39">
        <f>IF(OR($L29="",$J29=""),"",$L29*$J29)</f>
        <v/>
      </c>
      <c r="N29" s="39">
        <f>IF(OR($I29="",$K29=""),"",$I29*$K29)</f>
        <v/>
      </c>
      <c r="O29" s="45">
        <f>IF(OR($M29="",$N29=""),"",$N29-$M29)</f>
        <v/>
      </c>
      <c r="P29" s="25">
        <f>IF(OR($G29="",$I29=""),"",IFERROR($G29/$I29,""))</f>
        <v/>
      </c>
      <c r="Q29" s="30">
        <f>IF($A29="","",IF($E29="Canceled","",IF(AND($E29="Completed",OR($G29="",$I29="",$K29="")),"Check missing actuals",IF(AND($O29&lt;&gt;"",Assumptions!$B$7&lt;&gt;"",IFERROR(ABS($O29),0)&gt;=Assumptions!$B$7),"Check cost variance",IF(AND($P29&lt;&gt;"",$H29&lt;&gt;"",Assumptions!$B$8&lt;&gt;"",$P29&lt;$H29*(1-Assumptions!$B$8)),"Check MPG","")))))</f>
        <v/>
      </c>
    </row>
    <row r="30" ht="20" customHeight="1">
      <c r="A30" s="47" t="n"/>
      <c r="B30" s="22" t="n"/>
      <c r="C30" s="22" t="n"/>
      <c r="D30" s="22" t="n"/>
      <c r="E30" s="23" t="n"/>
      <c r="F30" s="48" t="n"/>
      <c r="G30" s="48" t="n"/>
      <c r="H30" s="19">
        <f>IF($D30="","",IFERROR(VLOOKUP($D30,Assumptions!$A$13:$D$20,3,FALSE),""))</f>
        <v/>
      </c>
      <c r="I30" s="49" t="n"/>
      <c r="J30" s="53">
        <f>IF($D30="","",IFERROR(VLOOKUP($D30,Assumptions!$A$13:$D$20,4,FALSE),""))</f>
        <v/>
      </c>
      <c r="K30" s="51" t="n"/>
      <c r="L30" s="54">
        <f>IF(OR($A30="",$E30="Canceled",$F30="",$H30=""),"",IFERROR($F30/$H30,""))</f>
        <v/>
      </c>
      <c r="M30" s="41">
        <f>IF(OR($L30="",$J30=""),"",$L30*$J30)</f>
        <v/>
      </c>
      <c r="N30" s="41">
        <f>IF(OR($I30="",$K30=""),"",$I30*$K30)</f>
        <v/>
      </c>
      <c r="O30" s="44">
        <f>IF(OR($M30="",$N30=""),"",$N30-$M30)</f>
        <v/>
      </c>
      <c r="P30" s="19">
        <f>IF(OR($G30="",$I30=""),"",IFERROR($G30/$I30,""))</f>
        <v/>
      </c>
      <c r="Q30" s="33">
        <f>IF($A30="","",IF($E30="Canceled","",IF(AND($E30="Completed",OR($G30="",$I30="",$K30="")),"Check missing actuals",IF(AND($O30&lt;&gt;"",Assumptions!$B$7&lt;&gt;"",IFERROR(ABS($O30),0)&gt;=Assumptions!$B$7),"Check cost variance",IF(AND($P30&lt;&gt;"",$H30&lt;&gt;"",Assumptions!$B$8&lt;&gt;"",$P30&lt;$H30*(1-Assumptions!$B$8)),"Check MPG","")))))</f>
        <v/>
      </c>
    </row>
    <row r="31" ht="20" customHeight="1">
      <c r="A31" s="47" t="n"/>
      <c r="B31" s="22" t="n"/>
      <c r="C31" s="22" t="n"/>
      <c r="D31" s="22" t="n"/>
      <c r="E31" s="23" t="n"/>
      <c r="F31" s="48" t="n"/>
      <c r="G31" s="48" t="n"/>
      <c r="H31" s="25">
        <f>IF($D31="","",IFERROR(VLOOKUP($D31,Assumptions!$A$13:$D$20,3,FALSE),""))</f>
        <v/>
      </c>
      <c r="I31" s="49" t="n"/>
      <c r="J31" s="50">
        <f>IF($D31="","",IFERROR(VLOOKUP($D31,Assumptions!$A$13:$D$20,4,FALSE),""))</f>
        <v/>
      </c>
      <c r="K31" s="51" t="n"/>
      <c r="L31" s="52">
        <f>IF(OR($A31="",$E31="Canceled",$F31="",$H31=""),"",IFERROR($F31/$H31,""))</f>
        <v/>
      </c>
      <c r="M31" s="39">
        <f>IF(OR($L31="",$J31=""),"",$L31*$J31)</f>
        <v/>
      </c>
      <c r="N31" s="39">
        <f>IF(OR($I31="",$K31=""),"",$I31*$K31)</f>
        <v/>
      </c>
      <c r="O31" s="45">
        <f>IF(OR($M31="",$N31=""),"",$N31-$M31)</f>
        <v/>
      </c>
      <c r="P31" s="25">
        <f>IF(OR($G31="",$I31=""),"",IFERROR($G31/$I31,""))</f>
        <v/>
      </c>
      <c r="Q31" s="30">
        <f>IF($A31="","",IF($E31="Canceled","",IF(AND($E31="Completed",OR($G31="",$I31="",$K31="")),"Check missing actuals",IF(AND($O31&lt;&gt;"",Assumptions!$B$7&lt;&gt;"",IFERROR(ABS($O31),0)&gt;=Assumptions!$B$7),"Check cost variance",IF(AND($P31&lt;&gt;"",$H31&lt;&gt;"",Assumptions!$B$8&lt;&gt;"",$P31&lt;$H31*(1-Assumptions!$B$8)),"Check MPG","")))))</f>
        <v/>
      </c>
    </row>
    <row r="32" ht="20" customHeight="1">
      <c r="A32" s="47" t="n"/>
      <c r="B32" s="22" t="n"/>
      <c r="C32" s="22" t="n"/>
      <c r="D32" s="22" t="n"/>
      <c r="E32" s="23" t="n"/>
      <c r="F32" s="48" t="n"/>
      <c r="G32" s="48" t="n"/>
      <c r="H32" s="19">
        <f>IF($D32="","",IFERROR(VLOOKUP($D32,Assumptions!$A$13:$D$20,3,FALSE),""))</f>
        <v/>
      </c>
      <c r="I32" s="49" t="n"/>
      <c r="J32" s="53">
        <f>IF($D32="","",IFERROR(VLOOKUP($D32,Assumptions!$A$13:$D$20,4,FALSE),""))</f>
        <v/>
      </c>
      <c r="K32" s="51" t="n"/>
      <c r="L32" s="54">
        <f>IF(OR($A32="",$E32="Canceled",$F32="",$H32=""),"",IFERROR($F32/$H32,""))</f>
        <v/>
      </c>
      <c r="M32" s="41">
        <f>IF(OR($L32="",$J32=""),"",$L32*$J32)</f>
        <v/>
      </c>
      <c r="N32" s="41">
        <f>IF(OR($I32="",$K32=""),"",$I32*$K32)</f>
        <v/>
      </c>
      <c r="O32" s="44">
        <f>IF(OR($M32="",$N32=""),"",$N32-$M32)</f>
        <v/>
      </c>
      <c r="P32" s="19">
        <f>IF(OR($G32="",$I32=""),"",IFERROR($G32/$I32,""))</f>
        <v/>
      </c>
      <c r="Q32" s="33">
        <f>IF($A32="","",IF($E32="Canceled","",IF(AND($E32="Completed",OR($G32="",$I32="",$K32="")),"Check missing actuals",IF(AND($O32&lt;&gt;"",Assumptions!$B$7&lt;&gt;"",IFERROR(ABS($O32),0)&gt;=Assumptions!$B$7),"Check cost variance",IF(AND($P32&lt;&gt;"",$H32&lt;&gt;"",Assumptions!$B$8&lt;&gt;"",$P32&lt;$H32*(1-Assumptions!$B$8)),"Check MPG","")))))</f>
        <v/>
      </c>
    </row>
    <row r="33" ht="20" customHeight="1">
      <c r="A33" s="47" t="n"/>
      <c r="B33" s="22" t="n"/>
      <c r="C33" s="22" t="n"/>
      <c r="D33" s="22" t="n"/>
      <c r="E33" s="23" t="n"/>
      <c r="F33" s="48" t="n"/>
      <c r="G33" s="48" t="n"/>
      <c r="H33" s="25">
        <f>IF($D33="","",IFERROR(VLOOKUP($D33,Assumptions!$A$13:$D$20,3,FALSE),""))</f>
        <v/>
      </c>
      <c r="I33" s="49" t="n"/>
      <c r="J33" s="50">
        <f>IF($D33="","",IFERROR(VLOOKUP($D33,Assumptions!$A$13:$D$20,4,FALSE),""))</f>
        <v/>
      </c>
      <c r="K33" s="51" t="n"/>
      <c r="L33" s="52">
        <f>IF(OR($A33="",$E33="Canceled",$F33="",$H33=""),"",IFERROR($F33/$H33,""))</f>
        <v/>
      </c>
      <c r="M33" s="39">
        <f>IF(OR($L33="",$J33=""),"",$L33*$J33)</f>
        <v/>
      </c>
      <c r="N33" s="39">
        <f>IF(OR($I33="",$K33=""),"",$I33*$K33)</f>
        <v/>
      </c>
      <c r="O33" s="45">
        <f>IF(OR($M33="",$N33=""),"",$N33-$M33)</f>
        <v/>
      </c>
      <c r="P33" s="25">
        <f>IF(OR($G33="",$I33=""),"",IFERROR($G33/$I33,""))</f>
        <v/>
      </c>
      <c r="Q33" s="30">
        <f>IF($A33="","",IF($E33="Canceled","",IF(AND($E33="Completed",OR($G33="",$I33="",$K33="")),"Check missing actuals",IF(AND($O33&lt;&gt;"",Assumptions!$B$7&lt;&gt;"",IFERROR(ABS($O33),0)&gt;=Assumptions!$B$7),"Check cost variance",IF(AND($P33&lt;&gt;"",$H33&lt;&gt;"",Assumptions!$B$8&lt;&gt;"",$P33&lt;$H33*(1-Assumptions!$B$8)),"Check MPG","")))))</f>
        <v/>
      </c>
    </row>
    <row r="34" ht="20" customHeight="1">
      <c r="A34" s="47" t="n"/>
      <c r="B34" s="22" t="n"/>
      <c r="C34" s="22" t="n"/>
      <c r="D34" s="22" t="n"/>
      <c r="E34" s="23" t="n"/>
      <c r="F34" s="48" t="n"/>
      <c r="G34" s="48" t="n"/>
      <c r="H34" s="19">
        <f>IF($D34="","",IFERROR(VLOOKUP($D34,Assumptions!$A$13:$D$20,3,FALSE),""))</f>
        <v/>
      </c>
      <c r="I34" s="49" t="n"/>
      <c r="J34" s="53">
        <f>IF($D34="","",IFERROR(VLOOKUP($D34,Assumptions!$A$13:$D$20,4,FALSE),""))</f>
        <v/>
      </c>
      <c r="K34" s="51" t="n"/>
      <c r="L34" s="54">
        <f>IF(OR($A34="",$E34="Canceled",$F34="",$H34=""),"",IFERROR($F34/$H34,""))</f>
        <v/>
      </c>
      <c r="M34" s="41">
        <f>IF(OR($L34="",$J34=""),"",$L34*$J34)</f>
        <v/>
      </c>
      <c r="N34" s="41">
        <f>IF(OR($I34="",$K34=""),"",$I34*$K34)</f>
        <v/>
      </c>
      <c r="O34" s="44">
        <f>IF(OR($M34="",$N34=""),"",$N34-$M34)</f>
        <v/>
      </c>
      <c r="P34" s="19">
        <f>IF(OR($G34="",$I34=""),"",IFERROR($G34/$I34,""))</f>
        <v/>
      </c>
      <c r="Q34" s="33">
        <f>IF($A34="","",IF($E34="Canceled","",IF(AND($E34="Completed",OR($G34="",$I34="",$K34="")),"Check missing actuals",IF(AND($O34&lt;&gt;"",Assumptions!$B$7&lt;&gt;"",IFERROR(ABS($O34),0)&gt;=Assumptions!$B$7),"Check cost variance",IF(AND($P34&lt;&gt;"",$H34&lt;&gt;"",Assumptions!$B$8&lt;&gt;"",$P34&lt;$H34*(1-Assumptions!$B$8)),"Check MPG","")))))</f>
        <v/>
      </c>
    </row>
    <row r="35" ht="20" customHeight="1">
      <c r="A35" s="47" t="n"/>
      <c r="B35" s="22" t="n"/>
      <c r="C35" s="22" t="n"/>
      <c r="D35" s="22" t="n"/>
      <c r="E35" s="23" t="n"/>
      <c r="F35" s="48" t="n"/>
      <c r="G35" s="48" t="n"/>
      <c r="H35" s="25">
        <f>IF($D35="","",IFERROR(VLOOKUP($D35,Assumptions!$A$13:$D$20,3,FALSE),""))</f>
        <v/>
      </c>
      <c r="I35" s="49" t="n"/>
      <c r="J35" s="50">
        <f>IF($D35="","",IFERROR(VLOOKUP($D35,Assumptions!$A$13:$D$20,4,FALSE),""))</f>
        <v/>
      </c>
      <c r="K35" s="51" t="n"/>
      <c r="L35" s="52">
        <f>IF(OR($A35="",$E35="Canceled",$F35="",$H35=""),"",IFERROR($F35/$H35,""))</f>
        <v/>
      </c>
      <c r="M35" s="39">
        <f>IF(OR($L35="",$J35=""),"",$L35*$J35)</f>
        <v/>
      </c>
      <c r="N35" s="39">
        <f>IF(OR($I35="",$K35=""),"",$I35*$K35)</f>
        <v/>
      </c>
      <c r="O35" s="45">
        <f>IF(OR($M35="",$N35=""),"",$N35-$M35)</f>
        <v/>
      </c>
      <c r="P35" s="25">
        <f>IF(OR($G35="",$I35=""),"",IFERROR($G35/$I35,""))</f>
        <v/>
      </c>
      <c r="Q35" s="30">
        <f>IF($A35="","",IF($E35="Canceled","",IF(AND($E35="Completed",OR($G35="",$I35="",$K35="")),"Check missing actuals",IF(AND($O35&lt;&gt;"",Assumptions!$B$7&lt;&gt;"",IFERROR(ABS($O35),0)&gt;=Assumptions!$B$7),"Check cost variance",IF(AND($P35&lt;&gt;"",$H35&lt;&gt;"",Assumptions!$B$8&lt;&gt;"",$P35&lt;$H35*(1-Assumptions!$B$8)),"Check MPG","")))))</f>
        <v/>
      </c>
    </row>
    <row r="36" ht="20" customHeight="1">
      <c r="A36" s="47" t="n"/>
      <c r="B36" s="22" t="n"/>
      <c r="C36" s="22" t="n"/>
      <c r="D36" s="22" t="n"/>
      <c r="E36" s="23" t="n"/>
      <c r="F36" s="48" t="n"/>
      <c r="G36" s="48" t="n"/>
      <c r="H36" s="19">
        <f>IF($D36="","",IFERROR(VLOOKUP($D36,Assumptions!$A$13:$D$20,3,FALSE),""))</f>
        <v/>
      </c>
      <c r="I36" s="49" t="n"/>
      <c r="J36" s="53">
        <f>IF($D36="","",IFERROR(VLOOKUP($D36,Assumptions!$A$13:$D$20,4,FALSE),""))</f>
        <v/>
      </c>
      <c r="K36" s="51" t="n"/>
      <c r="L36" s="54">
        <f>IF(OR($A36="",$E36="Canceled",$F36="",$H36=""),"",IFERROR($F36/$H36,""))</f>
        <v/>
      </c>
      <c r="M36" s="41">
        <f>IF(OR($L36="",$J36=""),"",$L36*$J36)</f>
        <v/>
      </c>
      <c r="N36" s="41">
        <f>IF(OR($I36="",$K36=""),"",$I36*$K36)</f>
        <v/>
      </c>
      <c r="O36" s="44">
        <f>IF(OR($M36="",$N36=""),"",$N36-$M36)</f>
        <v/>
      </c>
      <c r="P36" s="19">
        <f>IF(OR($G36="",$I36=""),"",IFERROR($G36/$I36,""))</f>
        <v/>
      </c>
      <c r="Q36" s="33">
        <f>IF($A36="","",IF($E36="Canceled","",IF(AND($E36="Completed",OR($G36="",$I36="",$K36="")),"Check missing actuals",IF(AND($O36&lt;&gt;"",Assumptions!$B$7&lt;&gt;"",IFERROR(ABS($O36),0)&gt;=Assumptions!$B$7),"Check cost variance",IF(AND($P36&lt;&gt;"",$H36&lt;&gt;"",Assumptions!$B$8&lt;&gt;"",$P36&lt;$H36*(1-Assumptions!$B$8)),"Check MPG","")))))</f>
        <v/>
      </c>
    </row>
    <row r="37" ht="20" customHeight="1">
      <c r="A37" s="47" t="n"/>
      <c r="B37" s="22" t="n"/>
      <c r="C37" s="22" t="n"/>
      <c r="D37" s="22" t="n"/>
      <c r="E37" s="23" t="n"/>
      <c r="F37" s="48" t="n"/>
      <c r="G37" s="48" t="n"/>
      <c r="H37" s="25">
        <f>IF($D37="","",IFERROR(VLOOKUP($D37,Assumptions!$A$13:$D$20,3,FALSE),""))</f>
        <v/>
      </c>
      <c r="I37" s="49" t="n"/>
      <c r="J37" s="50">
        <f>IF($D37="","",IFERROR(VLOOKUP($D37,Assumptions!$A$13:$D$20,4,FALSE),""))</f>
        <v/>
      </c>
      <c r="K37" s="51" t="n"/>
      <c r="L37" s="52">
        <f>IF(OR($A37="",$E37="Canceled",$F37="",$H37=""),"",IFERROR($F37/$H37,""))</f>
        <v/>
      </c>
      <c r="M37" s="39">
        <f>IF(OR($L37="",$J37=""),"",$L37*$J37)</f>
        <v/>
      </c>
      <c r="N37" s="39">
        <f>IF(OR($I37="",$K37=""),"",$I37*$K37)</f>
        <v/>
      </c>
      <c r="O37" s="45">
        <f>IF(OR($M37="",$N37=""),"",$N37-$M37)</f>
        <v/>
      </c>
      <c r="P37" s="25">
        <f>IF(OR($G37="",$I37=""),"",IFERROR($G37/$I37,""))</f>
        <v/>
      </c>
      <c r="Q37" s="30">
        <f>IF($A37="","",IF($E37="Canceled","",IF(AND($E37="Completed",OR($G37="",$I37="",$K37="")),"Check missing actuals",IF(AND($O37&lt;&gt;"",Assumptions!$B$7&lt;&gt;"",IFERROR(ABS($O37),0)&gt;=Assumptions!$B$7),"Check cost variance",IF(AND($P37&lt;&gt;"",$H37&lt;&gt;"",Assumptions!$B$8&lt;&gt;"",$P37&lt;$H37*(1-Assumptions!$B$8)),"Check MPG","")))))</f>
        <v/>
      </c>
    </row>
    <row r="38" ht="20" customHeight="1">
      <c r="A38" s="47" t="n"/>
      <c r="B38" s="22" t="n"/>
      <c r="C38" s="22" t="n"/>
      <c r="D38" s="22" t="n"/>
      <c r="E38" s="23" t="n"/>
      <c r="F38" s="48" t="n"/>
      <c r="G38" s="48" t="n"/>
      <c r="H38" s="19">
        <f>IF($D38="","",IFERROR(VLOOKUP($D38,Assumptions!$A$13:$D$20,3,FALSE),""))</f>
        <v/>
      </c>
      <c r="I38" s="49" t="n"/>
      <c r="J38" s="53">
        <f>IF($D38="","",IFERROR(VLOOKUP($D38,Assumptions!$A$13:$D$20,4,FALSE),""))</f>
        <v/>
      </c>
      <c r="K38" s="51" t="n"/>
      <c r="L38" s="54">
        <f>IF(OR($A38="",$E38="Canceled",$F38="",$H38=""),"",IFERROR($F38/$H38,""))</f>
        <v/>
      </c>
      <c r="M38" s="41">
        <f>IF(OR($L38="",$J38=""),"",$L38*$J38)</f>
        <v/>
      </c>
      <c r="N38" s="41">
        <f>IF(OR($I38="",$K38=""),"",$I38*$K38)</f>
        <v/>
      </c>
      <c r="O38" s="44">
        <f>IF(OR($M38="",$N38=""),"",$N38-$M38)</f>
        <v/>
      </c>
      <c r="P38" s="19">
        <f>IF(OR($G38="",$I38=""),"",IFERROR($G38/$I38,""))</f>
        <v/>
      </c>
      <c r="Q38" s="33">
        <f>IF($A38="","",IF($E38="Canceled","",IF(AND($E38="Completed",OR($G38="",$I38="",$K38="")),"Check missing actuals",IF(AND($O38&lt;&gt;"",Assumptions!$B$7&lt;&gt;"",IFERROR(ABS($O38),0)&gt;=Assumptions!$B$7),"Check cost variance",IF(AND($P38&lt;&gt;"",$H38&lt;&gt;"",Assumptions!$B$8&lt;&gt;"",$P38&lt;$H38*(1-Assumptions!$B$8)),"Check MPG","")))))</f>
        <v/>
      </c>
    </row>
    <row r="39" ht="20" customHeight="1">
      <c r="A39" s="47" t="n"/>
      <c r="B39" s="22" t="n"/>
      <c r="C39" s="22" t="n"/>
      <c r="D39" s="22" t="n"/>
      <c r="E39" s="23" t="n"/>
      <c r="F39" s="48" t="n"/>
      <c r="G39" s="48" t="n"/>
      <c r="H39" s="25">
        <f>IF($D39="","",IFERROR(VLOOKUP($D39,Assumptions!$A$13:$D$20,3,FALSE),""))</f>
        <v/>
      </c>
      <c r="I39" s="49" t="n"/>
      <c r="J39" s="50">
        <f>IF($D39="","",IFERROR(VLOOKUP($D39,Assumptions!$A$13:$D$20,4,FALSE),""))</f>
        <v/>
      </c>
      <c r="K39" s="51" t="n"/>
      <c r="L39" s="52">
        <f>IF(OR($A39="",$E39="Canceled",$F39="",$H39=""),"",IFERROR($F39/$H39,""))</f>
        <v/>
      </c>
      <c r="M39" s="39">
        <f>IF(OR($L39="",$J39=""),"",$L39*$J39)</f>
        <v/>
      </c>
      <c r="N39" s="39">
        <f>IF(OR($I39="",$K39=""),"",$I39*$K39)</f>
        <v/>
      </c>
      <c r="O39" s="45">
        <f>IF(OR($M39="",$N39=""),"",$N39-$M39)</f>
        <v/>
      </c>
      <c r="P39" s="25">
        <f>IF(OR($G39="",$I39=""),"",IFERROR($G39/$I39,""))</f>
        <v/>
      </c>
      <c r="Q39" s="30">
        <f>IF($A39="","",IF($E39="Canceled","",IF(AND($E39="Completed",OR($G39="",$I39="",$K39="")),"Check missing actuals",IF(AND($O39&lt;&gt;"",Assumptions!$B$7&lt;&gt;"",IFERROR(ABS($O39),0)&gt;=Assumptions!$B$7),"Check cost variance",IF(AND($P39&lt;&gt;"",$H39&lt;&gt;"",Assumptions!$B$8&lt;&gt;"",$P39&lt;$H39*(1-Assumptions!$B$8)),"Check MPG","")))))</f>
        <v/>
      </c>
    </row>
    <row r="40" ht="20" customHeight="1">
      <c r="A40" s="47" t="n"/>
      <c r="B40" s="22" t="n"/>
      <c r="C40" s="22" t="n"/>
      <c r="D40" s="22" t="n"/>
      <c r="E40" s="23" t="n"/>
      <c r="F40" s="48" t="n"/>
      <c r="G40" s="48" t="n"/>
      <c r="H40" s="19">
        <f>IF($D40="","",IFERROR(VLOOKUP($D40,Assumptions!$A$13:$D$20,3,FALSE),""))</f>
        <v/>
      </c>
      <c r="I40" s="49" t="n"/>
      <c r="J40" s="53">
        <f>IF($D40="","",IFERROR(VLOOKUP($D40,Assumptions!$A$13:$D$20,4,FALSE),""))</f>
        <v/>
      </c>
      <c r="K40" s="51" t="n"/>
      <c r="L40" s="54">
        <f>IF(OR($A40="",$E40="Canceled",$F40="",$H40=""),"",IFERROR($F40/$H40,""))</f>
        <v/>
      </c>
      <c r="M40" s="41">
        <f>IF(OR($L40="",$J40=""),"",$L40*$J40)</f>
        <v/>
      </c>
      <c r="N40" s="41">
        <f>IF(OR($I40="",$K40=""),"",$I40*$K40)</f>
        <v/>
      </c>
      <c r="O40" s="44">
        <f>IF(OR($M40="",$N40=""),"",$N40-$M40)</f>
        <v/>
      </c>
      <c r="P40" s="19">
        <f>IF(OR($G40="",$I40=""),"",IFERROR($G40/$I40,""))</f>
        <v/>
      </c>
      <c r="Q40" s="33">
        <f>IF($A40="","",IF($E40="Canceled","",IF(AND($E40="Completed",OR($G40="",$I40="",$K40="")),"Check missing actuals",IF(AND($O40&lt;&gt;"",Assumptions!$B$7&lt;&gt;"",IFERROR(ABS($O40),0)&gt;=Assumptions!$B$7),"Check cost variance",IF(AND($P40&lt;&gt;"",$H40&lt;&gt;"",Assumptions!$B$8&lt;&gt;"",$P40&lt;$H40*(1-Assumptions!$B$8)),"Check MPG","")))))</f>
        <v/>
      </c>
    </row>
    <row r="41" ht="20" customHeight="1">
      <c r="A41" s="47" t="n"/>
      <c r="B41" s="22" t="n"/>
      <c r="C41" s="22" t="n"/>
      <c r="D41" s="22" t="n"/>
      <c r="E41" s="23" t="n"/>
      <c r="F41" s="48" t="n"/>
      <c r="G41" s="48" t="n"/>
      <c r="H41" s="25">
        <f>IF($D41="","",IFERROR(VLOOKUP($D41,Assumptions!$A$13:$D$20,3,FALSE),""))</f>
        <v/>
      </c>
      <c r="I41" s="49" t="n"/>
      <c r="J41" s="50">
        <f>IF($D41="","",IFERROR(VLOOKUP($D41,Assumptions!$A$13:$D$20,4,FALSE),""))</f>
        <v/>
      </c>
      <c r="K41" s="51" t="n"/>
      <c r="L41" s="52">
        <f>IF(OR($A41="",$E41="Canceled",$F41="",$H41=""),"",IFERROR($F41/$H41,""))</f>
        <v/>
      </c>
      <c r="M41" s="39">
        <f>IF(OR($L41="",$J41=""),"",$L41*$J41)</f>
        <v/>
      </c>
      <c r="N41" s="39">
        <f>IF(OR($I41="",$K41=""),"",$I41*$K41)</f>
        <v/>
      </c>
      <c r="O41" s="45">
        <f>IF(OR($M41="",$N41=""),"",$N41-$M41)</f>
        <v/>
      </c>
      <c r="P41" s="25">
        <f>IF(OR($G41="",$I41=""),"",IFERROR($G41/$I41,""))</f>
        <v/>
      </c>
      <c r="Q41" s="30">
        <f>IF($A41="","",IF($E41="Canceled","",IF(AND($E41="Completed",OR($G41="",$I41="",$K41="")),"Check missing actuals",IF(AND($O41&lt;&gt;"",Assumptions!$B$7&lt;&gt;"",IFERROR(ABS($O41),0)&gt;=Assumptions!$B$7),"Check cost variance",IF(AND($P41&lt;&gt;"",$H41&lt;&gt;"",Assumptions!$B$8&lt;&gt;"",$P41&lt;$H41*(1-Assumptions!$B$8)),"Check MPG","")))))</f>
        <v/>
      </c>
    </row>
    <row r="42" ht="20" customHeight="1">
      <c r="A42" s="47" t="n"/>
      <c r="B42" s="22" t="n"/>
      <c r="C42" s="22" t="n"/>
      <c r="D42" s="22" t="n"/>
      <c r="E42" s="23" t="n"/>
      <c r="F42" s="48" t="n"/>
      <c r="G42" s="48" t="n"/>
      <c r="H42" s="19">
        <f>IF($D42="","",IFERROR(VLOOKUP($D42,Assumptions!$A$13:$D$20,3,FALSE),""))</f>
        <v/>
      </c>
      <c r="I42" s="49" t="n"/>
      <c r="J42" s="53">
        <f>IF($D42="","",IFERROR(VLOOKUP($D42,Assumptions!$A$13:$D$20,4,FALSE),""))</f>
        <v/>
      </c>
      <c r="K42" s="51" t="n"/>
      <c r="L42" s="54">
        <f>IF(OR($A42="",$E42="Canceled",$F42="",$H42=""),"",IFERROR($F42/$H42,""))</f>
        <v/>
      </c>
      <c r="M42" s="41">
        <f>IF(OR($L42="",$J42=""),"",$L42*$J42)</f>
        <v/>
      </c>
      <c r="N42" s="41">
        <f>IF(OR($I42="",$K42=""),"",$I42*$K42)</f>
        <v/>
      </c>
      <c r="O42" s="44">
        <f>IF(OR($M42="",$N42=""),"",$N42-$M42)</f>
        <v/>
      </c>
      <c r="P42" s="19">
        <f>IF(OR($G42="",$I42=""),"",IFERROR($G42/$I42,""))</f>
        <v/>
      </c>
      <c r="Q42" s="33">
        <f>IF($A42="","",IF($E42="Canceled","",IF(AND($E42="Completed",OR($G42="",$I42="",$K42="")),"Check missing actuals",IF(AND($O42&lt;&gt;"",Assumptions!$B$7&lt;&gt;"",IFERROR(ABS($O42),0)&gt;=Assumptions!$B$7),"Check cost variance",IF(AND($P42&lt;&gt;"",$H42&lt;&gt;"",Assumptions!$B$8&lt;&gt;"",$P42&lt;$H42*(1-Assumptions!$B$8)),"Check MPG","")))))</f>
        <v/>
      </c>
    </row>
    <row r="43" ht="20" customHeight="1">
      <c r="A43" s="47" t="n"/>
      <c r="B43" s="22" t="n"/>
      <c r="C43" s="22" t="n"/>
      <c r="D43" s="22" t="n"/>
      <c r="E43" s="23" t="n"/>
      <c r="F43" s="48" t="n"/>
      <c r="G43" s="48" t="n"/>
      <c r="H43" s="25">
        <f>IF($D43="","",IFERROR(VLOOKUP($D43,Assumptions!$A$13:$D$20,3,FALSE),""))</f>
        <v/>
      </c>
      <c r="I43" s="49" t="n"/>
      <c r="J43" s="50">
        <f>IF($D43="","",IFERROR(VLOOKUP($D43,Assumptions!$A$13:$D$20,4,FALSE),""))</f>
        <v/>
      </c>
      <c r="K43" s="51" t="n"/>
      <c r="L43" s="52">
        <f>IF(OR($A43="",$E43="Canceled",$F43="",$H43=""),"",IFERROR($F43/$H43,""))</f>
        <v/>
      </c>
      <c r="M43" s="39">
        <f>IF(OR($L43="",$J43=""),"",$L43*$J43)</f>
        <v/>
      </c>
      <c r="N43" s="39">
        <f>IF(OR($I43="",$K43=""),"",$I43*$K43)</f>
        <v/>
      </c>
      <c r="O43" s="45">
        <f>IF(OR($M43="",$N43=""),"",$N43-$M43)</f>
        <v/>
      </c>
      <c r="P43" s="25">
        <f>IF(OR($G43="",$I43=""),"",IFERROR($G43/$I43,""))</f>
        <v/>
      </c>
      <c r="Q43" s="30">
        <f>IF($A43="","",IF($E43="Canceled","",IF(AND($E43="Completed",OR($G43="",$I43="",$K43="")),"Check missing actuals",IF(AND($O43&lt;&gt;"",Assumptions!$B$7&lt;&gt;"",IFERROR(ABS($O43),0)&gt;=Assumptions!$B$7),"Check cost variance",IF(AND($P43&lt;&gt;"",$H43&lt;&gt;"",Assumptions!$B$8&lt;&gt;"",$P43&lt;$H43*(1-Assumptions!$B$8)),"Check MPG","")))))</f>
        <v/>
      </c>
    </row>
    <row r="44" ht="20" customHeight="1">
      <c r="A44" s="47" t="n"/>
      <c r="B44" s="22" t="n"/>
      <c r="C44" s="22" t="n"/>
      <c r="D44" s="22" t="n"/>
      <c r="E44" s="23" t="n"/>
      <c r="F44" s="48" t="n"/>
      <c r="G44" s="48" t="n"/>
      <c r="H44" s="19">
        <f>IF($D44="","",IFERROR(VLOOKUP($D44,Assumptions!$A$13:$D$20,3,FALSE),""))</f>
        <v/>
      </c>
      <c r="I44" s="49" t="n"/>
      <c r="J44" s="53">
        <f>IF($D44="","",IFERROR(VLOOKUP($D44,Assumptions!$A$13:$D$20,4,FALSE),""))</f>
        <v/>
      </c>
      <c r="K44" s="51" t="n"/>
      <c r="L44" s="54">
        <f>IF(OR($A44="",$E44="Canceled",$F44="",$H44=""),"",IFERROR($F44/$H44,""))</f>
        <v/>
      </c>
      <c r="M44" s="41">
        <f>IF(OR($L44="",$J44=""),"",$L44*$J44)</f>
        <v/>
      </c>
      <c r="N44" s="41">
        <f>IF(OR($I44="",$K44=""),"",$I44*$K44)</f>
        <v/>
      </c>
      <c r="O44" s="44">
        <f>IF(OR($M44="",$N44=""),"",$N44-$M44)</f>
        <v/>
      </c>
      <c r="P44" s="19">
        <f>IF(OR($G44="",$I44=""),"",IFERROR($G44/$I44,""))</f>
        <v/>
      </c>
      <c r="Q44" s="33">
        <f>IF($A44="","",IF($E44="Canceled","",IF(AND($E44="Completed",OR($G44="",$I44="",$K44="")),"Check missing actuals",IF(AND($O44&lt;&gt;"",Assumptions!$B$7&lt;&gt;"",IFERROR(ABS($O44),0)&gt;=Assumptions!$B$7),"Check cost variance",IF(AND($P44&lt;&gt;"",$H44&lt;&gt;"",Assumptions!$B$8&lt;&gt;"",$P44&lt;$H44*(1-Assumptions!$B$8)),"Check MPG","")))))</f>
        <v/>
      </c>
    </row>
    <row r="45" ht="20" customHeight="1">
      <c r="A45" s="47" t="n"/>
      <c r="B45" s="22" t="n"/>
      <c r="C45" s="22" t="n"/>
      <c r="D45" s="22" t="n"/>
      <c r="E45" s="23" t="n"/>
      <c r="F45" s="48" t="n"/>
      <c r="G45" s="48" t="n"/>
      <c r="H45" s="25">
        <f>IF($D45="","",IFERROR(VLOOKUP($D45,Assumptions!$A$13:$D$20,3,FALSE),""))</f>
        <v/>
      </c>
      <c r="I45" s="49" t="n"/>
      <c r="J45" s="50">
        <f>IF($D45="","",IFERROR(VLOOKUP($D45,Assumptions!$A$13:$D$20,4,FALSE),""))</f>
        <v/>
      </c>
      <c r="K45" s="51" t="n"/>
      <c r="L45" s="52">
        <f>IF(OR($A45="",$E45="Canceled",$F45="",$H45=""),"",IFERROR($F45/$H45,""))</f>
        <v/>
      </c>
      <c r="M45" s="39">
        <f>IF(OR($L45="",$J45=""),"",$L45*$J45)</f>
        <v/>
      </c>
      <c r="N45" s="39">
        <f>IF(OR($I45="",$K45=""),"",$I45*$K45)</f>
        <v/>
      </c>
      <c r="O45" s="45">
        <f>IF(OR($M45="",$N45=""),"",$N45-$M45)</f>
        <v/>
      </c>
      <c r="P45" s="25">
        <f>IF(OR($G45="",$I45=""),"",IFERROR($G45/$I45,""))</f>
        <v/>
      </c>
      <c r="Q45" s="30">
        <f>IF($A45="","",IF($E45="Canceled","",IF(AND($E45="Completed",OR($G45="",$I45="",$K45="")),"Check missing actuals",IF(AND($O45&lt;&gt;"",Assumptions!$B$7&lt;&gt;"",IFERROR(ABS($O45),0)&gt;=Assumptions!$B$7),"Check cost variance",IF(AND($P45&lt;&gt;"",$H45&lt;&gt;"",Assumptions!$B$8&lt;&gt;"",$P45&lt;$H45*(1-Assumptions!$B$8)),"Check MPG","")))))</f>
        <v/>
      </c>
    </row>
    <row r="46" ht="20" customHeight="1">
      <c r="A46" s="47" t="n"/>
      <c r="B46" s="22" t="n"/>
      <c r="C46" s="22" t="n"/>
      <c r="D46" s="22" t="n"/>
      <c r="E46" s="23" t="n"/>
      <c r="F46" s="48" t="n"/>
      <c r="G46" s="48" t="n"/>
      <c r="H46" s="19">
        <f>IF($D46="","",IFERROR(VLOOKUP($D46,Assumptions!$A$13:$D$20,3,FALSE),""))</f>
        <v/>
      </c>
      <c r="I46" s="49" t="n"/>
      <c r="J46" s="53">
        <f>IF($D46="","",IFERROR(VLOOKUP($D46,Assumptions!$A$13:$D$20,4,FALSE),""))</f>
        <v/>
      </c>
      <c r="K46" s="51" t="n"/>
      <c r="L46" s="54">
        <f>IF(OR($A46="",$E46="Canceled",$F46="",$H46=""),"",IFERROR($F46/$H46,""))</f>
        <v/>
      </c>
      <c r="M46" s="41">
        <f>IF(OR($L46="",$J46=""),"",$L46*$J46)</f>
        <v/>
      </c>
      <c r="N46" s="41">
        <f>IF(OR($I46="",$K46=""),"",$I46*$K46)</f>
        <v/>
      </c>
      <c r="O46" s="44">
        <f>IF(OR($M46="",$N46=""),"",$N46-$M46)</f>
        <v/>
      </c>
      <c r="P46" s="19">
        <f>IF(OR($G46="",$I46=""),"",IFERROR($G46/$I46,""))</f>
        <v/>
      </c>
      <c r="Q46" s="33">
        <f>IF($A46="","",IF($E46="Canceled","",IF(AND($E46="Completed",OR($G46="",$I46="",$K46="")),"Check missing actuals",IF(AND($O46&lt;&gt;"",Assumptions!$B$7&lt;&gt;"",IFERROR(ABS($O46),0)&gt;=Assumptions!$B$7),"Check cost variance",IF(AND($P46&lt;&gt;"",$H46&lt;&gt;"",Assumptions!$B$8&lt;&gt;"",$P46&lt;$H46*(1-Assumptions!$B$8)),"Check MPG","")))))</f>
        <v/>
      </c>
    </row>
    <row r="47" ht="20" customHeight="1">
      <c r="A47" s="47" t="n"/>
      <c r="B47" s="22" t="n"/>
      <c r="C47" s="22" t="n"/>
      <c r="D47" s="22" t="n"/>
      <c r="E47" s="23" t="n"/>
      <c r="F47" s="48" t="n"/>
      <c r="G47" s="48" t="n"/>
      <c r="H47" s="25">
        <f>IF($D47="","",IFERROR(VLOOKUP($D47,Assumptions!$A$13:$D$20,3,FALSE),""))</f>
        <v/>
      </c>
      <c r="I47" s="49" t="n"/>
      <c r="J47" s="50">
        <f>IF($D47="","",IFERROR(VLOOKUP($D47,Assumptions!$A$13:$D$20,4,FALSE),""))</f>
        <v/>
      </c>
      <c r="K47" s="51" t="n"/>
      <c r="L47" s="52">
        <f>IF(OR($A47="",$E47="Canceled",$F47="",$H47=""),"",IFERROR($F47/$H47,""))</f>
        <v/>
      </c>
      <c r="M47" s="39">
        <f>IF(OR($L47="",$J47=""),"",$L47*$J47)</f>
        <v/>
      </c>
      <c r="N47" s="39">
        <f>IF(OR($I47="",$K47=""),"",$I47*$K47)</f>
        <v/>
      </c>
      <c r="O47" s="45">
        <f>IF(OR($M47="",$N47=""),"",$N47-$M47)</f>
        <v/>
      </c>
      <c r="P47" s="25">
        <f>IF(OR($G47="",$I47=""),"",IFERROR($G47/$I47,""))</f>
        <v/>
      </c>
      <c r="Q47" s="30">
        <f>IF($A47="","",IF($E47="Canceled","",IF(AND($E47="Completed",OR($G47="",$I47="",$K47="")),"Check missing actuals",IF(AND($O47&lt;&gt;"",Assumptions!$B$7&lt;&gt;"",IFERROR(ABS($O47),0)&gt;=Assumptions!$B$7),"Check cost variance",IF(AND($P47&lt;&gt;"",$H47&lt;&gt;"",Assumptions!$B$8&lt;&gt;"",$P47&lt;$H47*(1-Assumptions!$B$8)),"Check MPG","")))))</f>
        <v/>
      </c>
    </row>
    <row r="48" ht="20" customHeight="1">
      <c r="A48" s="47" t="n"/>
      <c r="B48" s="22" t="n"/>
      <c r="C48" s="22" t="n"/>
      <c r="D48" s="22" t="n"/>
      <c r="E48" s="23" t="n"/>
      <c r="F48" s="48" t="n"/>
      <c r="G48" s="48" t="n"/>
      <c r="H48" s="19">
        <f>IF($D48="","",IFERROR(VLOOKUP($D48,Assumptions!$A$13:$D$20,3,FALSE),""))</f>
        <v/>
      </c>
      <c r="I48" s="49" t="n"/>
      <c r="J48" s="53">
        <f>IF($D48="","",IFERROR(VLOOKUP($D48,Assumptions!$A$13:$D$20,4,FALSE),""))</f>
        <v/>
      </c>
      <c r="K48" s="51" t="n"/>
      <c r="L48" s="54">
        <f>IF(OR($A48="",$E48="Canceled",$F48="",$H48=""),"",IFERROR($F48/$H48,""))</f>
        <v/>
      </c>
      <c r="M48" s="41">
        <f>IF(OR($L48="",$J48=""),"",$L48*$J48)</f>
        <v/>
      </c>
      <c r="N48" s="41">
        <f>IF(OR($I48="",$K48=""),"",$I48*$K48)</f>
        <v/>
      </c>
      <c r="O48" s="44">
        <f>IF(OR($M48="",$N48=""),"",$N48-$M48)</f>
        <v/>
      </c>
      <c r="P48" s="19">
        <f>IF(OR($G48="",$I48=""),"",IFERROR($G48/$I48,""))</f>
        <v/>
      </c>
      <c r="Q48" s="33">
        <f>IF($A48="","",IF($E48="Canceled","",IF(AND($E48="Completed",OR($G48="",$I48="",$K48="")),"Check missing actuals",IF(AND($O48&lt;&gt;"",Assumptions!$B$7&lt;&gt;"",IFERROR(ABS($O48),0)&gt;=Assumptions!$B$7),"Check cost variance",IF(AND($P48&lt;&gt;"",$H48&lt;&gt;"",Assumptions!$B$8&lt;&gt;"",$P48&lt;$H48*(1-Assumptions!$B$8)),"Check MPG","")))))</f>
        <v/>
      </c>
    </row>
    <row r="49" ht="20" customHeight="1">
      <c r="A49" s="47" t="n"/>
      <c r="B49" s="22" t="n"/>
      <c r="C49" s="22" t="n"/>
      <c r="D49" s="22" t="n"/>
      <c r="E49" s="23" t="n"/>
      <c r="F49" s="48" t="n"/>
      <c r="G49" s="48" t="n"/>
      <c r="H49" s="25">
        <f>IF($D49="","",IFERROR(VLOOKUP($D49,Assumptions!$A$13:$D$20,3,FALSE),""))</f>
        <v/>
      </c>
      <c r="I49" s="49" t="n"/>
      <c r="J49" s="50">
        <f>IF($D49="","",IFERROR(VLOOKUP($D49,Assumptions!$A$13:$D$20,4,FALSE),""))</f>
        <v/>
      </c>
      <c r="K49" s="51" t="n"/>
      <c r="L49" s="52">
        <f>IF(OR($A49="",$E49="Canceled",$F49="",$H49=""),"",IFERROR($F49/$H49,""))</f>
        <v/>
      </c>
      <c r="M49" s="39">
        <f>IF(OR($L49="",$J49=""),"",$L49*$J49)</f>
        <v/>
      </c>
      <c r="N49" s="39">
        <f>IF(OR($I49="",$K49=""),"",$I49*$K49)</f>
        <v/>
      </c>
      <c r="O49" s="45">
        <f>IF(OR($M49="",$N49=""),"",$N49-$M49)</f>
        <v/>
      </c>
      <c r="P49" s="25">
        <f>IF(OR($G49="",$I49=""),"",IFERROR($G49/$I49,""))</f>
        <v/>
      </c>
      <c r="Q49" s="30">
        <f>IF($A49="","",IF($E49="Canceled","",IF(AND($E49="Completed",OR($G49="",$I49="",$K49="")),"Check missing actuals",IF(AND($O49&lt;&gt;"",Assumptions!$B$7&lt;&gt;"",IFERROR(ABS($O49),0)&gt;=Assumptions!$B$7),"Check cost variance",IF(AND($P49&lt;&gt;"",$H49&lt;&gt;"",Assumptions!$B$8&lt;&gt;"",$P49&lt;$H49*(1-Assumptions!$B$8)),"Check MPG","")))))</f>
        <v/>
      </c>
    </row>
    <row r="50" ht="20" customHeight="1">
      <c r="A50" s="47" t="n"/>
      <c r="B50" s="22" t="n"/>
      <c r="C50" s="22" t="n"/>
      <c r="D50" s="22" t="n"/>
      <c r="E50" s="23" t="n"/>
      <c r="F50" s="48" t="n"/>
      <c r="G50" s="48" t="n"/>
      <c r="H50" s="19">
        <f>IF($D50="","",IFERROR(VLOOKUP($D50,Assumptions!$A$13:$D$20,3,FALSE),""))</f>
        <v/>
      </c>
      <c r="I50" s="49" t="n"/>
      <c r="J50" s="53">
        <f>IF($D50="","",IFERROR(VLOOKUP($D50,Assumptions!$A$13:$D$20,4,FALSE),""))</f>
        <v/>
      </c>
      <c r="K50" s="51" t="n"/>
      <c r="L50" s="54">
        <f>IF(OR($A50="",$E50="Canceled",$F50="",$H50=""),"",IFERROR($F50/$H50,""))</f>
        <v/>
      </c>
      <c r="M50" s="41">
        <f>IF(OR($L50="",$J50=""),"",$L50*$J50)</f>
        <v/>
      </c>
      <c r="N50" s="41">
        <f>IF(OR($I50="",$K50=""),"",$I50*$K50)</f>
        <v/>
      </c>
      <c r="O50" s="44">
        <f>IF(OR($M50="",$N50=""),"",$N50-$M50)</f>
        <v/>
      </c>
      <c r="P50" s="19">
        <f>IF(OR($G50="",$I50=""),"",IFERROR($G50/$I50,""))</f>
        <v/>
      </c>
      <c r="Q50" s="33">
        <f>IF($A50="","",IF($E50="Canceled","",IF(AND($E50="Completed",OR($G50="",$I50="",$K50="")),"Check missing actuals",IF(AND($O50&lt;&gt;"",Assumptions!$B$7&lt;&gt;"",IFERROR(ABS($O50),0)&gt;=Assumptions!$B$7),"Check cost variance",IF(AND($P50&lt;&gt;"",$H50&lt;&gt;"",Assumptions!$B$8&lt;&gt;"",$P50&lt;$H50*(1-Assumptions!$B$8)),"Check MPG","")))))</f>
        <v/>
      </c>
    </row>
    <row r="51" ht="20" customHeight="1">
      <c r="A51" s="47" t="n"/>
      <c r="B51" s="22" t="n"/>
      <c r="C51" s="22" t="n"/>
      <c r="D51" s="22" t="n"/>
      <c r="E51" s="23" t="n"/>
      <c r="F51" s="48" t="n"/>
      <c r="G51" s="48" t="n"/>
      <c r="H51" s="25">
        <f>IF($D51="","",IFERROR(VLOOKUP($D51,Assumptions!$A$13:$D$20,3,FALSE),""))</f>
        <v/>
      </c>
      <c r="I51" s="49" t="n"/>
      <c r="J51" s="50">
        <f>IF($D51="","",IFERROR(VLOOKUP($D51,Assumptions!$A$13:$D$20,4,FALSE),""))</f>
        <v/>
      </c>
      <c r="K51" s="51" t="n"/>
      <c r="L51" s="52">
        <f>IF(OR($A51="",$E51="Canceled",$F51="",$H51=""),"",IFERROR($F51/$H51,""))</f>
        <v/>
      </c>
      <c r="M51" s="39">
        <f>IF(OR($L51="",$J51=""),"",$L51*$J51)</f>
        <v/>
      </c>
      <c r="N51" s="39">
        <f>IF(OR($I51="",$K51=""),"",$I51*$K51)</f>
        <v/>
      </c>
      <c r="O51" s="45">
        <f>IF(OR($M51="",$N51=""),"",$N51-$M51)</f>
        <v/>
      </c>
      <c r="P51" s="25">
        <f>IF(OR($G51="",$I51=""),"",IFERROR($G51/$I51,""))</f>
        <v/>
      </c>
      <c r="Q51" s="30">
        <f>IF($A51="","",IF($E51="Canceled","",IF(AND($E51="Completed",OR($G51="",$I51="",$K51="")),"Check missing actuals",IF(AND($O51&lt;&gt;"",Assumptions!$B$7&lt;&gt;"",IFERROR(ABS($O51),0)&gt;=Assumptions!$B$7),"Check cost variance",IF(AND($P51&lt;&gt;"",$H51&lt;&gt;"",Assumptions!$B$8&lt;&gt;"",$P51&lt;$H51*(1-Assumptions!$B$8)),"Check MPG","")))))</f>
        <v/>
      </c>
    </row>
    <row r="52" ht="20" customHeight="1">
      <c r="A52" s="47" t="n"/>
      <c r="B52" s="22" t="n"/>
      <c r="C52" s="22" t="n"/>
      <c r="D52" s="22" t="n"/>
      <c r="E52" s="23" t="n"/>
      <c r="F52" s="48" t="n"/>
      <c r="G52" s="48" t="n"/>
      <c r="H52" s="19">
        <f>IF($D52="","",IFERROR(VLOOKUP($D52,Assumptions!$A$13:$D$20,3,FALSE),""))</f>
        <v/>
      </c>
      <c r="I52" s="49" t="n"/>
      <c r="J52" s="53">
        <f>IF($D52="","",IFERROR(VLOOKUP($D52,Assumptions!$A$13:$D$20,4,FALSE),""))</f>
        <v/>
      </c>
      <c r="K52" s="51" t="n"/>
      <c r="L52" s="54">
        <f>IF(OR($A52="",$E52="Canceled",$F52="",$H52=""),"",IFERROR($F52/$H52,""))</f>
        <v/>
      </c>
      <c r="M52" s="41">
        <f>IF(OR($L52="",$J52=""),"",$L52*$J52)</f>
        <v/>
      </c>
      <c r="N52" s="41">
        <f>IF(OR($I52="",$K52=""),"",$I52*$K52)</f>
        <v/>
      </c>
      <c r="O52" s="44">
        <f>IF(OR($M52="",$N52=""),"",$N52-$M52)</f>
        <v/>
      </c>
      <c r="P52" s="19">
        <f>IF(OR($G52="",$I52=""),"",IFERROR($G52/$I52,""))</f>
        <v/>
      </c>
      <c r="Q52" s="33">
        <f>IF($A52="","",IF($E52="Canceled","",IF(AND($E52="Completed",OR($G52="",$I52="",$K52="")),"Check missing actuals",IF(AND($O52&lt;&gt;"",Assumptions!$B$7&lt;&gt;"",IFERROR(ABS($O52),0)&gt;=Assumptions!$B$7),"Check cost variance",IF(AND($P52&lt;&gt;"",$H52&lt;&gt;"",Assumptions!$B$8&lt;&gt;"",$P52&lt;$H52*(1-Assumptions!$B$8)),"Check MPG","")))))</f>
        <v/>
      </c>
    </row>
    <row r="53" ht="20" customHeight="1">
      <c r="A53" s="47" t="n"/>
      <c r="B53" s="22" t="n"/>
      <c r="C53" s="22" t="n"/>
      <c r="D53" s="22" t="n"/>
      <c r="E53" s="23" t="n"/>
      <c r="F53" s="48" t="n"/>
      <c r="G53" s="48" t="n"/>
      <c r="H53" s="25">
        <f>IF($D53="","",IFERROR(VLOOKUP($D53,Assumptions!$A$13:$D$20,3,FALSE),""))</f>
        <v/>
      </c>
      <c r="I53" s="49" t="n"/>
      <c r="J53" s="50">
        <f>IF($D53="","",IFERROR(VLOOKUP($D53,Assumptions!$A$13:$D$20,4,FALSE),""))</f>
        <v/>
      </c>
      <c r="K53" s="51" t="n"/>
      <c r="L53" s="52">
        <f>IF(OR($A53="",$E53="Canceled",$F53="",$H53=""),"",IFERROR($F53/$H53,""))</f>
        <v/>
      </c>
      <c r="M53" s="39">
        <f>IF(OR($L53="",$J53=""),"",$L53*$J53)</f>
        <v/>
      </c>
      <c r="N53" s="39">
        <f>IF(OR($I53="",$K53=""),"",$I53*$K53)</f>
        <v/>
      </c>
      <c r="O53" s="45">
        <f>IF(OR($M53="",$N53=""),"",$N53-$M53)</f>
        <v/>
      </c>
      <c r="P53" s="25">
        <f>IF(OR($G53="",$I53=""),"",IFERROR($G53/$I53,""))</f>
        <v/>
      </c>
      <c r="Q53" s="30">
        <f>IF($A53="","",IF($E53="Canceled","",IF(AND($E53="Completed",OR($G53="",$I53="",$K53="")),"Check missing actuals",IF(AND($O53&lt;&gt;"",Assumptions!$B$7&lt;&gt;"",IFERROR(ABS($O53),0)&gt;=Assumptions!$B$7),"Check cost variance",IF(AND($P53&lt;&gt;"",$H53&lt;&gt;"",Assumptions!$B$8&lt;&gt;"",$P53&lt;$H53*(1-Assumptions!$B$8)),"Check MPG","")))))</f>
        <v/>
      </c>
    </row>
    <row r="54" ht="20" customHeight="1">
      <c r="A54" s="47" t="n"/>
      <c r="B54" s="22" t="n"/>
      <c r="C54" s="22" t="n"/>
      <c r="D54" s="22" t="n"/>
      <c r="E54" s="23" t="n"/>
      <c r="F54" s="48" t="n"/>
      <c r="G54" s="48" t="n"/>
      <c r="H54" s="19">
        <f>IF($D54="","",IFERROR(VLOOKUP($D54,Assumptions!$A$13:$D$20,3,FALSE),""))</f>
        <v/>
      </c>
      <c r="I54" s="49" t="n"/>
      <c r="J54" s="53">
        <f>IF($D54="","",IFERROR(VLOOKUP($D54,Assumptions!$A$13:$D$20,4,FALSE),""))</f>
        <v/>
      </c>
      <c r="K54" s="51" t="n"/>
      <c r="L54" s="54">
        <f>IF(OR($A54="",$E54="Canceled",$F54="",$H54=""),"",IFERROR($F54/$H54,""))</f>
        <v/>
      </c>
      <c r="M54" s="41">
        <f>IF(OR($L54="",$J54=""),"",$L54*$J54)</f>
        <v/>
      </c>
      <c r="N54" s="41">
        <f>IF(OR($I54="",$K54=""),"",$I54*$K54)</f>
        <v/>
      </c>
      <c r="O54" s="44">
        <f>IF(OR($M54="",$N54=""),"",$N54-$M54)</f>
        <v/>
      </c>
      <c r="P54" s="19">
        <f>IF(OR($G54="",$I54=""),"",IFERROR($G54/$I54,""))</f>
        <v/>
      </c>
      <c r="Q54" s="33">
        <f>IF($A54="","",IF($E54="Canceled","",IF(AND($E54="Completed",OR($G54="",$I54="",$K54="")),"Check missing actuals",IF(AND($O54&lt;&gt;"",Assumptions!$B$7&lt;&gt;"",IFERROR(ABS($O54),0)&gt;=Assumptions!$B$7),"Check cost variance",IF(AND($P54&lt;&gt;"",$H54&lt;&gt;"",Assumptions!$B$8&lt;&gt;"",$P54&lt;$H54*(1-Assumptions!$B$8)),"Check MPG","")))))</f>
        <v/>
      </c>
    </row>
    <row r="55" ht="20" customHeight="1">
      <c r="A55" s="47" t="n"/>
      <c r="B55" s="22" t="n"/>
      <c r="C55" s="22" t="n"/>
      <c r="D55" s="22" t="n"/>
      <c r="E55" s="23" t="n"/>
      <c r="F55" s="48" t="n"/>
      <c r="G55" s="48" t="n"/>
      <c r="H55" s="25">
        <f>IF($D55="","",IFERROR(VLOOKUP($D55,Assumptions!$A$13:$D$20,3,FALSE),""))</f>
        <v/>
      </c>
      <c r="I55" s="49" t="n"/>
      <c r="J55" s="50">
        <f>IF($D55="","",IFERROR(VLOOKUP($D55,Assumptions!$A$13:$D$20,4,FALSE),""))</f>
        <v/>
      </c>
      <c r="K55" s="51" t="n"/>
      <c r="L55" s="52">
        <f>IF(OR($A55="",$E55="Canceled",$F55="",$H55=""),"",IFERROR($F55/$H55,""))</f>
        <v/>
      </c>
      <c r="M55" s="39">
        <f>IF(OR($L55="",$J55=""),"",$L55*$J55)</f>
        <v/>
      </c>
      <c r="N55" s="39">
        <f>IF(OR($I55="",$K55=""),"",$I55*$K55)</f>
        <v/>
      </c>
      <c r="O55" s="45">
        <f>IF(OR($M55="",$N55=""),"",$N55-$M55)</f>
        <v/>
      </c>
      <c r="P55" s="25">
        <f>IF(OR($G55="",$I55=""),"",IFERROR($G55/$I55,""))</f>
        <v/>
      </c>
      <c r="Q55" s="30">
        <f>IF($A55="","",IF($E55="Canceled","",IF(AND($E55="Completed",OR($G55="",$I55="",$K55="")),"Check missing actuals",IF(AND($O55&lt;&gt;"",Assumptions!$B$7&lt;&gt;"",IFERROR(ABS($O55),0)&gt;=Assumptions!$B$7),"Check cost variance",IF(AND($P55&lt;&gt;"",$H55&lt;&gt;"",Assumptions!$B$8&lt;&gt;"",$P55&lt;$H55*(1-Assumptions!$B$8)),"Check MPG","")))))</f>
        <v/>
      </c>
    </row>
    <row r="56" ht="20" customHeight="1">
      <c r="A56" s="47" t="n"/>
      <c r="B56" s="22" t="n"/>
      <c r="C56" s="22" t="n"/>
      <c r="D56" s="22" t="n"/>
      <c r="E56" s="23" t="n"/>
      <c r="F56" s="48" t="n"/>
      <c r="G56" s="48" t="n"/>
      <c r="H56" s="19">
        <f>IF($D56="","",IFERROR(VLOOKUP($D56,Assumptions!$A$13:$D$20,3,FALSE),""))</f>
        <v/>
      </c>
      <c r="I56" s="49" t="n"/>
      <c r="J56" s="53">
        <f>IF($D56="","",IFERROR(VLOOKUP($D56,Assumptions!$A$13:$D$20,4,FALSE),""))</f>
        <v/>
      </c>
      <c r="K56" s="51" t="n"/>
      <c r="L56" s="54">
        <f>IF(OR($A56="",$E56="Canceled",$F56="",$H56=""),"",IFERROR($F56/$H56,""))</f>
        <v/>
      </c>
      <c r="M56" s="41">
        <f>IF(OR($L56="",$J56=""),"",$L56*$J56)</f>
        <v/>
      </c>
      <c r="N56" s="41">
        <f>IF(OR($I56="",$K56=""),"",$I56*$K56)</f>
        <v/>
      </c>
      <c r="O56" s="44">
        <f>IF(OR($M56="",$N56=""),"",$N56-$M56)</f>
        <v/>
      </c>
      <c r="P56" s="19">
        <f>IF(OR($G56="",$I56=""),"",IFERROR($G56/$I56,""))</f>
        <v/>
      </c>
      <c r="Q56" s="33">
        <f>IF($A56="","",IF($E56="Canceled","",IF(AND($E56="Completed",OR($G56="",$I56="",$K56="")),"Check missing actuals",IF(AND($O56&lt;&gt;"",Assumptions!$B$7&lt;&gt;"",IFERROR(ABS($O56),0)&gt;=Assumptions!$B$7),"Check cost variance",IF(AND($P56&lt;&gt;"",$H56&lt;&gt;"",Assumptions!$B$8&lt;&gt;"",$P56&lt;$H56*(1-Assumptions!$B$8)),"Check MPG","")))))</f>
        <v/>
      </c>
    </row>
    <row r="57" ht="20" customHeight="1">
      <c r="A57" s="47" t="n"/>
      <c r="B57" s="22" t="n"/>
      <c r="C57" s="22" t="n"/>
      <c r="D57" s="22" t="n"/>
      <c r="E57" s="23" t="n"/>
      <c r="F57" s="48" t="n"/>
      <c r="G57" s="48" t="n"/>
      <c r="H57" s="25">
        <f>IF($D57="","",IFERROR(VLOOKUP($D57,Assumptions!$A$13:$D$20,3,FALSE),""))</f>
        <v/>
      </c>
      <c r="I57" s="49" t="n"/>
      <c r="J57" s="50">
        <f>IF($D57="","",IFERROR(VLOOKUP($D57,Assumptions!$A$13:$D$20,4,FALSE),""))</f>
        <v/>
      </c>
      <c r="K57" s="51" t="n"/>
      <c r="L57" s="52">
        <f>IF(OR($A57="",$E57="Canceled",$F57="",$H57=""),"",IFERROR($F57/$H57,""))</f>
        <v/>
      </c>
      <c r="M57" s="39">
        <f>IF(OR($L57="",$J57=""),"",$L57*$J57)</f>
        <v/>
      </c>
      <c r="N57" s="39">
        <f>IF(OR($I57="",$K57=""),"",$I57*$K57)</f>
        <v/>
      </c>
      <c r="O57" s="45">
        <f>IF(OR($M57="",$N57=""),"",$N57-$M57)</f>
        <v/>
      </c>
      <c r="P57" s="25">
        <f>IF(OR($G57="",$I57=""),"",IFERROR($G57/$I57,""))</f>
        <v/>
      </c>
      <c r="Q57" s="30">
        <f>IF($A57="","",IF($E57="Canceled","",IF(AND($E57="Completed",OR($G57="",$I57="",$K57="")),"Check missing actuals",IF(AND($O57&lt;&gt;"",Assumptions!$B$7&lt;&gt;"",IFERROR(ABS($O57),0)&gt;=Assumptions!$B$7),"Check cost variance",IF(AND($P57&lt;&gt;"",$H57&lt;&gt;"",Assumptions!$B$8&lt;&gt;"",$P57&lt;$H57*(1-Assumptions!$B$8)),"Check MPG","")))))</f>
        <v/>
      </c>
    </row>
    <row r="58" ht="20" customHeight="1">
      <c r="A58" s="47" t="n"/>
      <c r="B58" s="22" t="n"/>
      <c r="C58" s="22" t="n"/>
      <c r="D58" s="22" t="n"/>
      <c r="E58" s="23" t="n"/>
      <c r="F58" s="48" t="n"/>
      <c r="G58" s="48" t="n"/>
      <c r="H58" s="19">
        <f>IF($D58="","",IFERROR(VLOOKUP($D58,Assumptions!$A$13:$D$20,3,FALSE),""))</f>
        <v/>
      </c>
      <c r="I58" s="49" t="n"/>
      <c r="J58" s="53">
        <f>IF($D58="","",IFERROR(VLOOKUP($D58,Assumptions!$A$13:$D$20,4,FALSE),""))</f>
        <v/>
      </c>
      <c r="K58" s="51" t="n"/>
      <c r="L58" s="54">
        <f>IF(OR($A58="",$E58="Canceled",$F58="",$H58=""),"",IFERROR($F58/$H58,""))</f>
        <v/>
      </c>
      <c r="M58" s="41">
        <f>IF(OR($L58="",$J58=""),"",$L58*$J58)</f>
        <v/>
      </c>
      <c r="N58" s="41">
        <f>IF(OR($I58="",$K58=""),"",$I58*$K58)</f>
        <v/>
      </c>
      <c r="O58" s="44">
        <f>IF(OR($M58="",$N58=""),"",$N58-$M58)</f>
        <v/>
      </c>
      <c r="P58" s="19">
        <f>IF(OR($G58="",$I58=""),"",IFERROR($G58/$I58,""))</f>
        <v/>
      </c>
      <c r="Q58" s="33">
        <f>IF($A58="","",IF($E58="Canceled","",IF(AND($E58="Completed",OR($G58="",$I58="",$K58="")),"Check missing actuals",IF(AND($O58&lt;&gt;"",Assumptions!$B$7&lt;&gt;"",IFERROR(ABS($O58),0)&gt;=Assumptions!$B$7),"Check cost variance",IF(AND($P58&lt;&gt;"",$H58&lt;&gt;"",Assumptions!$B$8&lt;&gt;"",$P58&lt;$H58*(1-Assumptions!$B$8)),"Check MPG","")))))</f>
        <v/>
      </c>
    </row>
    <row r="59" ht="20" customHeight="1">
      <c r="A59" s="47" t="n"/>
      <c r="B59" s="22" t="n"/>
      <c r="C59" s="22" t="n"/>
      <c r="D59" s="22" t="n"/>
      <c r="E59" s="23" t="n"/>
      <c r="F59" s="48" t="n"/>
      <c r="G59" s="48" t="n"/>
      <c r="H59" s="25">
        <f>IF($D59="","",IFERROR(VLOOKUP($D59,Assumptions!$A$13:$D$20,3,FALSE),""))</f>
        <v/>
      </c>
      <c r="I59" s="49" t="n"/>
      <c r="J59" s="50">
        <f>IF($D59="","",IFERROR(VLOOKUP($D59,Assumptions!$A$13:$D$20,4,FALSE),""))</f>
        <v/>
      </c>
      <c r="K59" s="51" t="n"/>
      <c r="L59" s="52">
        <f>IF(OR($A59="",$E59="Canceled",$F59="",$H59=""),"",IFERROR($F59/$H59,""))</f>
        <v/>
      </c>
      <c r="M59" s="39">
        <f>IF(OR($L59="",$J59=""),"",$L59*$J59)</f>
        <v/>
      </c>
      <c r="N59" s="39">
        <f>IF(OR($I59="",$K59=""),"",$I59*$K59)</f>
        <v/>
      </c>
      <c r="O59" s="45">
        <f>IF(OR($M59="",$N59=""),"",$N59-$M59)</f>
        <v/>
      </c>
      <c r="P59" s="25">
        <f>IF(OR($G59="",$I59=""),"",IFERROR($G59/$I59,""))</f>
        <v/>
      </c>
      <c r="Q59" s="30">
        <f>IF($A59="","",IF($E59="Canceled","",IF(AND($E59="Completed",OR($G59="",$I59="",$K59="")),"Check missing actuals",IF(AND($O59&lt;&gt;"",Assumptions!$B$7&lt;&gt;"",IFERROR(ABS($O59),0)&gt;=Assumptions!$B$7),"Check cost variance",IF(AND($P59&lt;&gt;"",$H59&lt;&gt;"",Assumptions!$B$8&lt;&gt;"",$P59&lt;$H59*(1-Assumptions!$B$8)),"Check MPG","")))))</f>
        <v/>
      </c>
    </row>
    <row r="60" ht="20" customHeight="1">
      <c r="A60" s="47" t="n"/>
      <c r="B60" s="22" t="n"/>
      <c r="C60" s="22" t="n"/>
      <c r="D60" s="22" t="n"/>
      <c r="E60" s="23" t="n"/>
      <c r="F60" s="48" t="n"/>
      <c r="G60" s="48" t="n"/>
      <c r="H60" s="19">
        <f>IF($D60="","",IFERROR(VLOOKUP($D60,Assumptions!$A$13:$D$20,3,FALSE),""))</f>
        <v/>
      </c>
      <c r="I60" s="49" t="n"/>
      <c r="J60" s="53">
        <f>IF($D60="","",IFERROR(VLOOKUP($D60,Assumptions!$A$13:$D$20,4,FALSE),""))</f>
        <v/>
      </c>
      <c r="K60" s="51" t="n"/>
      <c r="L60" s="54">
        <f>IF(OR($A60="",$E60="Canceled",$F60="",$H60=""),"",IFERROR($F60/$H60,""))</f>
        <v/>
      </c>
      <c r="M60" s="41">
        <f>IF(OR($L60="",$J60=""),"",$L60*$J60)</f>
        <v/>
      </c>
      <c r="N60" s="41">
        <f>IF(OR($I60="",$K60=""),"",$I60*$K60)</f>
        <v/>
      </c>
      <c r="O60" s="44">
        <f>IF(OR($M60="",$N60=""),"",$N60-$M60)</f>
        <v/>
      </c>
      <c r="P60" s="19">
        <f>IF(OR($G60="",$I60=""),"",IFERROR($G60/$I60,""))</f>
        <v/>
      </c>
      <c r="Q60" s="33">
        <f>IF($A60="","",IF($E60="Canceled","",IF(AND($E60="Completed",OR($G60="",$I60="",$K60="")),"Check missing actuals",IF(AND($O60&lt;&gt;"",Assumptions!$B$7&lt;&gt;"",IFERROR(ABS($O60),0)&gt;=Assumptions!$B$7),"Check cost variance",IF(AND($P60&lt;&gt;"",$H60&lt;&gt;"",Assumptions!$B$8&lt;&gt;"",$P60&lt;$H60*(1-Assumptions!$B$8)),"Check MPG","")))))</f>
        <v/>
      </c>
    </row>
    <row r="61" ht="20" customHeight="1">
      <c r="A61" s="47" t="n"/>
      <c r="B61" s="22" t="n"/>
      <c r="C61" s="22" t="n"/>
      <c r="D61" s="22" t="n"/>
      <c r="E61" s="23" t="n"/>
      <c r="F61" s="48" t="n"/>
      <c r="G61" s="48" t="n"/>
      <c r="H61" s="25">
        <f>IF($D61="","",IFERROR(VLOOKUP($D61,Assumptions!$A$13:$D$20,3,FALSE),""))</f>
        <v/>
      </c>
      <c r="I61" s="49" t="n"/>
      <c r="J61" s="50">
        <f>IF($D61="","",IFERROR(VLOOKUP($D61,Assumptions!$A$13:$D$20,4,FALSE),""))</f>
        <v/>
      </c>
      <c r="K61" s="51" t="n"/>
      <c r="L61" s="52">
        <f>IF(OR($A61="",$E61="Canceled",$F61="",$H61=""),"",IFERROR($F61/$H61,""))</f>
        <v/>
      </c>
      <c r="M61" s="39">
        <f>IF(OR($L61="",$J61=""),"",$L61*$J61)</f>
        <v/>
      </c>
      <c r="N61" s="39">
        <f>IF(OR($I61="",$K61=""),"",$I61*$K61)</f>
        <v/>
      </c>
      <c r="O61" s="45">
        <f>IF(OR($M61="",$N61=""),"",$N61-$M61)</f>
        <v/>
      </c>
      <c r="P61" s="25">
        <f>IF(OR($G61="",$I61=""),"",IFERROR($G61/$I61,""))</f>
        <v/>
      </c>
      <c r="Q61" s="30">
        <f>IF($A61="","",IF($E61="Canceled","",IF(AND($E61="Completed",OR($G61="",$I61="",$K61="")),"Check missing actuals",IF(AND($O61&lt;&gt;"",Assumptions!$B$7&lt;&gt;"",IFERROR(ABS($O61),0)&gt;=Assumptions!$B$7),"Check cost variance",IF(AND($P61&lt;&gt;"",$H61&lt;&gt;"",Assumptions!$B$8&lt;&gt;"",$P61&lt;$H61*(1-Assumptions!$B$8)),"Check MPG","")))))</f>
        <v/>
      </c>
    </row>
    <row r="62" ht="20" customHeight="1">
      <c r="A62" s="47" t="n"/>
      <c r="B62" s="22" t="n"/>
      <c r="C62" s="22" t="n"/>
      <c r="D62" s="22" t="n"/>
      <c r="E62" s="23" t="n"/>
      <c r="F62" s="48" t="n"/>
      <c r="G62" s="48" t="n"/>
      <c r="H62" s="19">
        <f>IF($D62="","",IFERROR(VLOOKUP($D62,Assumptions!$A$13:$D$20,3,FALSE),""))</f>
        <v/>
      </c>
      <c r="I62" s="49" t="n"/>
      <c r="J62" s="53">
        <f>IF($D62="","",IFERROR(VLOOKUP($D62,Assumptions!$A$13:$D$20,4,FALSE),""))</f>
        <v/>
      </c>
      <c r="K62" s="51" t="n"/>
      <c r="L62" s="54">
        <f>IF(OR($A62="",$E62="Canceled",$F62="",$H62=""),"",IFERROR($F62/$H62,""))</f>
        <v/>
      </c>
      <c r="M62" s="41">
        <f>IF(OR($L62="",$J62=""),"",$L62*$J62)</f>
        <v/>
      </c>
      <c r="N62" s="41">
        <f>IF(OR($I62="",$K62=""),"",$I62*$K62)</f>
        <v/>
      </c>
      <c r="O62" s="44">
        <f>IF(OR($M62="",$N62=""),"",$N62-$M62)</f>
        <v/>
      </c>
      <c r="P62" s="19">
        <f>IF(OR($G62="",$I62=""),"",IFERROR($G62/$I62,""))</f>
        <v/>
      </c>
      <c r="Q62" s="33">
        <f>IF($A62="","",IF($E62="Canceled","",IF(AND($E62="Completed",OR($G62="",$I62="",$K62="")),"Check missing actuals",IF(AND($O62&lt;&gt;"",Assumptions!$B$7&lt;&gt;"",IFERROR(ABS($O62),0)&gt;=Assumptions!$B$7),"Check cost variance",IF(AND($P62&lt;&gt;"",$H62&lt;&gt;"",Assumptions!$B$8&lt;&gt;"",$P62&lt;$H62*(1-Assumptions!$B$8)),"Check MPG","")))))</f>
        <v/>
      </c>
    </row>
    <row r="63" ht="20" customHeight="1">
      <c r="A63" s="47" t="n"/>
      <c r="B63" s="22" t="n"/>
      <c r="C63" s="22" t="n"/>
      <c r="D63" s="22" t="n"/>
      <c r="E63" s="23" t="n"/>
      <c r="F63" s="48" t="n"/>
      <c r="G63" s="48" t="n"/>
      <c r="H63" s="25">
        <f>IF($D63="","",IFERROR(VLOOKUP($D63,Assumptions!$A$13:$D$20,3,FALSE),""))</f>
        <v/>
      </c>
      <c r="I63" s="49" t="n"/>
      <c r="J63" s="50">
        <f>IF($D63="","",IFERROR(VLOOKUP($D63,Assumptions!$A$13:$D$20,4,FALSE),""))</f>
        <v/>
      </c>
      <c r="K63" s="51" t="n"/>
      <c r="L63" s="52">
        <f>IF(OR($A63="",$E63="Canceled",$F63="",$H63=""),"",IFERROR($F63/$H63,""))</f>
        <v/>
      </c>
      <c r="M63" s="39">
        <f>IF(OR($L63="",$J63=""),"",$L63*$J63)</f>
        <v/>
      </c>
      <c r="N63" s="39">
        <f>IF(OR($I63="",$K63=""),"",$I63*$K63)</f>
        <v/>
      </c>
      <c r="O63" s="45">
        <f>IF(OR($M63="",$N63=""),"",$N63-$M63)</f>
        <v/>
      </c>
      <c r="P63" s="25">
        <f>IF(OR($G63="",$I63=""),"",IFERROR($G63/$I63,""))</f>
        <v/>
      </c>
      <c r="Q63" s="30">
        <f>IF($A63="","",IF($E63="Canceled","",IF(AND($E63="Completed",OR($G63="",$I63="",$K63="")),"Check missing actuals",IF(AND($O63&lt;&gt;"",Assumptions!$B$7&lt;&gt;"",IFERROR(ABS($O63),0)&gt;=Assumptions!$B$7),"Check cost variance",IF(AND($P63&lt;&gt;"",$H63&lt;&gt;"",Assumptions!$B$8&lt;&gt;"",$P63&lt;$H63*(1-Assumptions!$B$8)),"Check MPG","")))))</f>
        <v/>
      </c>
    </row>
    <row r="64" ht="20" customHeight="1">
      <c r="A64" s="47" t="n"/>
      <c r="B64" s="22" t="n"/>
      <c r="C64" s="22" t="n"/>
      <c r="D64" s="22" t="n"/>
      <c r="E64" s="23" t="n"/>
      <c r="F64" s="48" t="n"/>
      <c r="G64" s="48" t="n"/>
      <c r="H64" s="19">
        <f>IF($D64="","",IFERROR(VLOOKUP($D64,Assumptions!$A$13:$D$20,3,FALSE),""))</f>
        <v/>
      </c>
      <c r="I64" s="49" t="n"/>
      <c r="J64" s="53">
        <f>IF($D64="","",IFERROR(VLOOKUP($D64,Assumptions!$A$13:$D$20,4,FALSE),""))</f>
        <v/>
      </c>
      <c r="K64" s="51" t="n"/>
      <c r="L64" s="54">
        <f>IF(OR($A64="",$E64="Canceled",$F64="",$H64=""),"",IFERROR($F64/$H64,""))</f>
        <v/>
      </c>
      <c r="M64" s="41">
        <f>IF(OR($L64="",$J64=""),"",$L64*$J64)</f>
        <v/>
      </c>
      <c r="N64" s="41">
        <f>IF(OR($I64="",$K64=""),"",$I64*$K64)</f>
        <v/>
      </c>
      <c r="O64" s="44">
        <f>IF(OR($M64="",$N64=""),"",$N64-$M64)</f>
        <v/>
      </c>
      <c r="P64" s="19">
        <f>IF(OR($G64="",$I64=""),"",IFERROR($G64/$I64,""))</f>
        <v/>
      </c>
      <c r="Q64" s="33">
        <f>IF($A64="","",IF($E64="Canceled","",IF(AND($E64="Completed",OR($G64="",$I64="",$K64="")),"Check missing actuals",IF(AND($O64&lt;&gt;"",Assumptions!$B$7&lt;&gt;"",IFERROR(ABS($O64),0)&gt;=Assumptions!$B$7),"Check cost variance",IF(AND($P64&lt;&gt;"",$H64&lt;&gt;"",Assumptions!$B$8&lt;&gt;"",$P64&lt;$H64*(1-Assumptions!$B$8)),"Check MPG","")))))</f>
        <v/>
      </c>
    </row>
    <row r="65" ht="20" customHeight="1">
      <c r="A65" s="47" t="n"/>
      <c r="B65" s="22" t="n"/>
      <c r="C65" s="22" t="n"/>
      <c r="D65" s="22" t="n"/>
      <c r="E65" s="23" t="n"/>
      <c r="F65" s="48" t="n"/>
      <c r="G65" s="48" t="n"/>
      <c r="H65" s="25">
        <f>IF($D65="","",IFERROR(VLOOKUP($D65,Assumptions!$A$13:$D$20,3,FALSE),""))</f>
        <v/>
      </c>
      <c r="I65" s="49" t="n"/>
      <c r="J65" s="50">
        <f>IF($D65="","",IFERROR(VLOOKUP($D65,Assumptions!$A$13:$D$20,4,FALSE),""))</f>
        <v/>
      </c>
      <c r="K65" s="51" t="n"/>
      <c r="L65" s="52">
        <f>IF(OR($A65="",$E65="Canceled",$F65="",$H65=""),"",IFERROR($F65/$H65,""))</f>
        <v/>
      </c>
      <c r="M65" s="39">
        <f>IF(OR($L65="",$J65=""),"",$L65*$J65)</f>
        <v/>
      </c>
      <c r="N65" s="39">
        <f>IF(OR($I65="",$K65=""),"",$I65*$K65)</f>
        <v/>
      </c>
      <c r="O65" s="45">
        <f>IF(OR($M65="",$N65=""),"",$N65-$M65)</f>
        <v/>
      </c>
      <c r="P65" s="25">
        <f>IF(OR($G65="",$I65=""),"",IFERROR($G65/$I65,""))</f>
        <v/>
      </c>
      <c r="Q65" s="30">
        <f>IF($A65="","",IF($E65="Canceled","",IF(AND($E65="Completed",OR($G65="",$I65="",$K65="")),"Check missing actuals",IF(AND($O65&lt;&gt;"",Assumptions!$B$7&lt;&gt;"",IFERROR(ABS($O65),0)&gt;=Assumptions!$B$7),"Check cost variance",IF(AND($P65&lt;&gt;"",$H65&lt;&gt;"",Assumptions!$B$8&lt;&gt;"",$P65&lt;$H65*(1-Assumptions!$B$8)),"Check MPG","")))))</f>
        <v/>
      </c>
    </row>
    <row r="66" ht="20" customHeight="1">
      <c r="A66" s="47" t="n"/>
      <c r="B66" s="22" t="n"/>
      <c r="C66" s="22" t="n"/>
      <c r="D66" s="22" t="n"/>
      <c r="E66" s="23" t="n"/>
      <c r="F66" s="48" t="n"/>
      <c r="G66" s="48" t="n"/>
      <c r="H66" s="19">
        <f>IF($D66="","",IFERROR(VLOOKUP($D66,Assumptions!$A$13:$D$20,3,FALSE),""))</f>
        <v/>
      </c>
      <c r="I66" s="49" t="n"/>
      <c r="J66" s="53">
        <f>IF($D66="","",IFERROR(VLOOKUP($D66,Assumptions!$A$13:$D$20,4,FALSE),""))</f>
        <v/>
      </c>
      <c r="K66" s="51" t="n"/>
      <c r="L66" s="54">
        <f>IF(OR($A66="",$E66="Canceled",$F66="",$H66=""),"",IFERROR($F66/$H66,""))</f>
        <v/>
      </c>
      <c r="M66" s="41">
        <f>IF(OR($L66="",$J66=""),"",$L66*$J66)</f>
        <v/>
      </c>
      <c r="N66" s="41">
        <f>IF(OR($I66="",$K66=""),"",$I66*$K66)</f>
        <v/>
      </c>
      <c r="O66" s="44">
        <f>IF(OR($M66="",$N66=""),"",$N66-$M66)</f>
        <v/>
      </c>
      <c r="P66" s="19">
        <f>IF(OR($G66="",$I66=""),"",IFERROR($G66/$I66,""))</f>
        <v/>
      </c>
      <c r="Q66" s="33">
        <f>IF($A66="","",IF($E66="Canceled","",IF(AND($E66="Completed",OR($G66="",$I66="",$K66="")),"Check missing actuals",IF(AND($O66&lt;&gt;"",Assumptions!$B$7&lt;&gt;"",IFERROR(ABS($O66),0)&gt;=Assumptions!$B$7),"Check cost variance",IF(AND($P66&lt;&gt;"",$H66&lt;&gt;"",Assumptions!$B$8&lt;&gt;"",$P66&lt;$H66*(1-Assumptions!$B$8)),"Check MPG","")))))</f>
        <v/>
      </c>
    </row>
    <row r="67" ht="20" customHeight="1">
      <c r="A67" s="47" t="n"/>
      <c r="B67" s="22" t="n"/>
      <c r="C67" s="22" t="n"/>
      <c r="D67" s="22" t="n"/>
      <c r="E67" s="23" t="n"/>
      <c r="F67" s="48" t="n"/>
      <c r="G67" s="48" t="n"/>
      <c r="H67" s="25">
        <f>IF($D67="","",IFERROR(VLOOKUP($D67,Assumptions!$A$13:$D$20,3,FALSE),""))</f>
        <v/>
      </c>
      <c r="I67" s="49" t="n"/>
      <c r="J67" s="50">
        <f>IF($D67="","",IFERROR(VLOOKUP($D67,Assumptions!$A$13:$D$20,4,FALSE),""))</f>
        <v/>
      </c>
      <c r="K67" s="51" t="n"/>
      <c r="L67" s="52">
        <f>IF(OR($A67="",$E67="Canceled",$F67="",$H67=""),"",IFERROR($F67/$H67,""))</f>
        <v/>
      </c>
      <c r="M67" s="39">
        <f>IF(OR($L67="",$J67=""),"",$L67*$J67)</f>
        <v/>
      </c>
      <c r="N67" s="39">
        <f>IF(OR($I67="",$K67=""),"",$I67*$K67)</f>
        <v/>
      </c>
      <c r="O67" s="45">
        <f>IF(OR($M67="",$N67=""),"",$N67-$M67)</f>
        <v/>
      </c>
      <c r="P67" s="25">
        <f>IF(OR($G67="",$I67=""),"",IFERROR($G67/$I67,""))</f>
        <v/>
      </c>
      <c r="Q67" s="30">
        <f>IF($A67="","",IF($E67="Canceled","",IF(AND($E67="Completed",OR($G67="",$I67="",$K67="")),"Check missing actuals",IF(AND($O67&lt;&gt;"",Assumptions!$B$7&lt;&gt;"",IFERROR(ABS($O67),0)&gt;=Assumptions!$B$7),"Check cost variance",IF(AND($P67&lt;&gt;"",$H67&lt;&gt;"",Assumptions!$B$8&lt;&gt;"",$P67&lt;$H67*(1-Assumptions!$B$8)),"Check MPG","")))))</f>
        <v/>
      </c>
    </row>
    <row r="68" ht="20" customHeight="1">
      <c r="A68" s="47" t="n"/>
      <c r="B68" s="22" t="n"/>
      <c r="C68" s="22" t="n"/>
      <c r="D68" s="22" t="n"/>
      <c r="E68" s="23" t="n"/>
      <c r="F68" s="48" t="n"/>
      <c r="G68" s="48" t="n"/>
      <c r="H68" s="19">
        <f>IF($D68="","",IFERROR(VLOOKUP($D68,Assumptions!$A$13:$D$20,3,FALSE),""))</f>
        <v/>
      </c>
      <c r="I68" s="49" t="n"/>
      <c r="J68" s="53">
        <f>IF($D68="","",IFERROR(VLOOKUP($D68,Assumptions!$A$13:$D$20,4,FALSE),""))</f>
        <v/>
      </c>
      <c r="K68" s="51" t="n"/>
      <c r="L68" s="54">
        <f>IF(OR($A68="",$E68="Canceled",$F68="",$H68=""),"",IFERROR($F68/$H68,""))</f>
        <v/>
      </c>
      <c r="M68" s="41">
        <f>IF(OR($L68="",$J68=""),"",$L68*$J68)</f>
        <v/>
      </c>
      <c r="N68" s="41">
        <f>IF(OR($I68="",$K68=""),"",$I68*$K68)</f>
        <v/>
      </c>
      <c r="O68" s="44">
        <f>IF(OR($M68="",$N68=""),"",$N68-$M68)</f>
        <v/>
      </c>
      <c r="P68" s="19">
        <f>IF(OR($G68="",$I68=""),"",IFERROR($G68/$I68,""))</f>
        <v/>
      </c>
      <c r="Q68" s="33">
        <f>IF($A68="","",IF($E68="Canceled","",IF(AND($E68="Completed",OR($G68="",$I68="",$K68="")),"Check missing actuals",IF(AND($O68&lt;&gt;"",Assumptions!$B$7&lt;&gt;"",IFERROR(ABS($O68),0)&gt;=Assumptions!$B$7),"Check cost variance",IF(AND($P68&lt;&gt;"",$H68&lt;&gt;"",Assumptions!$B$8&lt;&gt;"",$P68&lt;$H68*(1-Assumptions!$B$8)),"Check MPG","")))))</f>
        <v/>
      </c>
    </row>
    <row r="69" ht="20" customHeight="1">
      <c r="A69" s="47" t="n"/>
      <c r="B69" s="22" t="n"/>
      <c r="C69" s="22" t="n"/>
      <c r="D69" s="22" t="n"/>
      <c r="E69" s="23" t="n"/>
      <c r="F69" s="48" t="n"/>
      <c r="G69" s="48" t="n"/>
      <c r="H69" s="25">
        <f>IF($D69="","",IFERROR(VLOOKUP($D69,Assumptions!$A$13:$D$20,3,FALSE),""))</f>
        <v/>
      </c>
      <c r="I69" s="49" t="n"/>
      <c r="J69" s="50">
        <f>IF($D69="","",IFERROR(VLOOKUP($D69,Assumptions!$A$13:$D$20,4,FALSE),""))</f>
        <v/>
      </c>
      <c r="K69" s="51" t="n"/>
      <c r="L69" s="52">
        <f>IF(OR($A69="",$E69="Canceled",$F69="",$H69=""),"",IFERROR($F69/$H69,""))</f>
        <v/>
      </c>
      <c r="M69" s="39">
        <f>IF(OR($L69="",$J69=""),"",$L69*$J69)</f>
        <v/>
      </c>
      <c r="N69" s="39">
        <f>IF(OR($I69="",$K69=""),"",$I69*$K69)</f>
        <v/>
      </c>
      <c r="O69" s="45">
        <f>IF(OR($M69="",$N69=""),"",$N69-$M69)</f>
        <v/>
      </c>
      <c r="P69" s="25">
        <f>IF(OR($G69="",$I69=""),"",IFERROR($G69/$I69,""))</f>
        <v/>
      </c>
      <c r="Q69" s="30">
        <f>IF($A69="","",IF($E69="Canceled","",IF(AND($E69="Completed",OR($G69="",$I69="",$K69="")),"Check missing actuals",IF(AND($O69&lt;&gt;"",Assumptions!$B$7&lt;&gt;"",IFERROR(ABS($O69),0)&gt;=Assumptions!$B$7),"Check cost variance",IF(AND($P69&lt;&gt;"",$H69&lt;&gt;"",Assumptions!$B$8&lt;&gt;"",$P69&lt;$H69*(1-Assumptions!$B$8)),"Check MPG","")))))</f>
        <v/>
      </c>
    </row>
    <row r="70" ht="20" customHeight="1">
      <c r="A70" s="47" t="n"/>
      <c r="B70" s="22" t="n"/>
      <c r="C70" s="22" t="n"/>
      <c r="D70" s="22" t="n"/>
      <c r="E70" s="23" t="n"/>
      <c r="F70" s="48" t="n"/>
      <c r="G70" s="48" t="n"/>
      <c r="H70" s="19">
        <f>IF($D70="","",IFERROR(VLOOKUP($D70,Assumptions!$A$13:$D$20,3,FALSE),""))</f>
        <v/>
      </c>
      <c r="I70" s="49" t="n"/>
      <c r="J70" s="53">
        <f>IF($D70="","",IFERROR(VLOOKUP($D70,Assumptions!$A$13:$D$20,4,FALSE),""))</f>
        <v/>
      </c>
      <c r="K70" s="51" t="n"/>
      <c r="L70" s="54">
        <f>IF(OR($A70="",$E70="Canceled",$F70="",$H70=""),"",IFERROR($F70/$H70,""))</f>
        <v/>
      </c>
      <c r="M70" s="41">
        <f>IF(OR($L70="",$J70=""),"",$L70*$J70)</f>
        <v/>
      </c>
      <c r="N70" s="41">
        <f>IF(OR($I70="",$K70=""),"",$I70*$K70)</f>
        <v/>
      </c>
      <c r="O70" s="44">
        <f>IF(OR($M70="",$N70=""),"",$N70-$M70)</f>
        <v/>
      </c>
      <c r="P70" s="19">
        <f>IF(OR($G70="",$I70=""),"",IFERROR($G70/$I70,""))</f>
        <v/>
      </c>
      <c r="Q70" s="33">
        <f>IF($A70="","",IF($E70="Canceled","",IF(AND($E70="Completed",OR($G70="",$I70="",$K70="")),"Check missing actuals",IF(AND($O70&lt;&gt;"",Assumptions!$B$7&lt;&gt;"",IFERROR(ABS($O70),0)&gt;=Assumptions!$B$7),"Check cost variance",IF(AND($P70&lt;&gt;"",$H70&lt;&gt;"",Assumptions!$B$8&lt;&gt;"",$P70&lt;$H70*(1-Assumptions!$B$8)),"Check MPG","")))))</f>
        <v/>
      </c>
    </row>
    <row r="71" ht="20" customHeight="1">
      <c r="A71" s="47" t="n"/>
      <c r="B71" s="22" t="n"/>
      <c r="C71" s="22" t="n"/>
      <c r="D71" s="22" t="n"/>
      <c r="E71" s="23" t="n"/>
      <c r="F71" s="48" t="n"/>
      <c r="G71" s="48" t="n"/>
      <c r="H71" s="25">
        <f>IF($D71="","",IFERROR(VLOOKUP($D71,Assumptions!$A$13:$D$20,3,FALSE),""))</f>
        <v/>
      </c>
      <c r="I71" s="49" t="n"/>
      <c r="J71" s="50">
        <f>IF($D71="","",IFERROR(VLOOKUP($D71,Assumptions!$A$13:$D$20,4,FALSE),""))</f>
        <v/>
      </c>
      <c r="K71" s="51" t="n"/>
      <c r="L71" s="52">
        <f>IF(OR($A71="",$E71="Canceled",$F71="",$H71=""),"",IFERROR($F71/$H71,""))</f>
        <v/>
      </c>
      <c r="M71" s="39">
        <f>IF(OR($L71="",$J71=""),"",$L71*$J71)</f>
        <v/>
      </c>
      <c r="N71" s="39">
        <f>IF(OR($I71="",$K71=""),"",$I71*$K71)</f>
        <v/>
      </c>
      <c r="O71" s="45">
        <f>IF(OR($M71="",$N71=""),"",$N71-$M71)</f>
        <v/>
      </c>
      <c r="P71" s="25">
        <f>IF(OR($G71="",$I71=""),"",IFERROR($G71/$I71,""))</f>
        <v/>
      </c>
      <c r="Q71" s="30">
        <f>IF($A71="","",IF($E71="Canceled","",IF(AND($E71="Completed",OR($G71="",$I71="",$K71="")),"Check missing actuals",IF(AND($O71&lt;&gt;"",Assumptions!$B$7&lt;&gt;"",IFERROR(ABS($O71),0)&gt;=Assumptions!$B$7),"Check cost variance",IF(AND($P71&lt;&gt;"",$H71&lt;&gt;"",Assumptions!$B$8&lt;&gt;"",$P71&lt;$H71*(1-Assumptions!$B$8)),"Check MPG","")))))</f>
        <v/>
      </c>
    </row>
    <row r="72" ht="20" customHeight="1">
      <c r="A72" s="47" t="n"/>
      <c r="B72" s="22" t="n"/>
      <c r="C72" s="22" t="n"/>
      <c r="D72" s="22" t="n"/>
      <c r="E72" s="23" t="n"/>
      <c r="F72" s="48" t="n"/>
      <c r="G72" s="48" t="n"/>
      <c r="H72" s="19">
        <f>IF($D72="","",IFERROR(VLOOKUP($D72,Assumptions!$A$13:$D$20,3,FALSE),""))</f>
        <v/>
      </c>
      <c r="I72" s="49" t="n"/>
      <c r="J72" s="53">
        <f>IF($D72="","",IFERROR(VLOOKUP($D72,Assumptions!$A$13:$D$20,4,FALSE),""))</f>
        <v/>
      </c>
      <c r="K72" s="51" t="n"/>
      <c r="L72" s="54">
        <f>IF(OR($A72="",$E72="Canceled",$F72="",$H72=""),"",IFERROR($F72/$H72,""))</f>
        <v/>
      </c>
      <c r="M72" s="41">
        <f>IF(OR($L72="",$J72=""),"",$L72*$J72)</f>
        <v/>
      </c>
      <c r="N72" s="41">
        <f>IF(OR($I72="",$K72=""),"",$I72*$K72)</f>
        <v/>
      </c>
      <c r="O72" s="44">
        <f>IF(OR($M72="",$N72=""),"",$N72-$M72)</f>
        <v/>
      </c>
      <c r="P72" s="19">
        <f>IF(OR($G72="",$I72=""),"",IFERROR($G72/$I72,""))</f>
        <v/>
      </c>
      <c r="Q72" s="33">
        <f>IF($A72="","",IF($E72="Canceled","",IF(AND($E72="Completed",OR($G72="",$I72="",$K72="")),"Check missing actuals",IF(AND($O72&lt;&gt;"",Assumptions!$B$7&lt;&gt;"",IFERROR(ABS($O72),0)&gt;=Assumptions!$B$7),"Check cost variance",IF(AND($P72&lt;&gt;"",$H72&lt;&gt;"",Assumptions!$B$8&lt;&gt;"",$P72&lt;$H72*(1-Assumptions!$B$8)),"Check MPG","")))))</f>
        <v/>
      </c>
    </row>
    <row r="73" ht="20" customHeight="1">
      <c r="A73" s="47" t="n"/>
      <c r="B73" s="22" t="n"/>
      <c r="C73" s="22" t="n"/>
      <c r="D73" s="22" t="n"/>
      <c r="E73" s="23" t="n"/>
      <c r="F73" s="48" t="n"/>
      <c r="G73" s="48" t="n"/>
      <c r="H73" s="25">
        <f>IF($D73="","",IFERROR(VLOOKUP($D73,Assumptions!$A$13:$D$20,3,FALSE),""))</f>
        <v/>
      </c>
      <c r="I73" s="49" t="n"/>
      <c r="J73" s="50">
        <f>IF($D73="","",IFERROR(VLOOKUP($D73,Assumptions!$A$13:$D$20,4,FALSE),""))</f>
        <v/>
      </c>
      <c r="K73" s="51" t="n"/>
      <c r="L73" s="52">
        <f>IF(OR($A73="",$E73="Canceled",$F73="",$H73=""),"",IFERROR($F73/$H73,""))</f>
        <v/>
      </c>
      <c r="M73" s="39">
        <f>IF(OR($L73="",$J73=""),"",$L73*$J73)</f>
        <v/>
      </c>
      <c r="N73" s="39">
        <f>IF(OR($I73="",$K73=""),"",$I73*$K73)</f>
        <v/>
      </c>
      <c r="O73" s="45">
        <f>IF(OR($M73="",$N73=""),"",$N73-$M73)</f>
        <v/>
      </c>
      <c r="P73" s="25">
        <f>IF(OR($G73="",$I73=""),"",IFERROR($G73/$I73,""))</f>
        <v/>
      </c>
      <c r="Q73" s="30">
        <f>IF($A73="","",IF($E73="Canceled","",IF(AND($E73="Completed",OR($G73="",$I73="",$K73="")),"Check missing actuals",IF(AND($O73&lt;&gt;"",Assumptions!$B$7&lt;&gt;"",IFERROR(ABS($O73),0)&gt;=Assumptions!$B$7),"Check cost variance",IF(AND($P73&lt;&gt;"",$H73&lt;&gt;"",Assumptions!$B$8&lt;&gt;"",$P73&lt;$H73*(1-Assumptions!$B$8)),"Check MPG","")))))</f>
        <v/>
      </c>
    </row>
    <row r="74" ht="20" customHeight="1">
      <c r="A74" s="47" t="n"/>
      <c r="B74" s="22" t="n"/>
      <c r="C74" s="22" t="n"/>
      <c r="D74" s="22" t="n"/>
      <c r="E74" s="23" t="n"/>
      <c r="F74" s="48" t="n"/>
      <c r="G74" s="48" t="n"/>
      <c r="H74" s="19">
        <f>IF($D74="","",IFERROR(VLOOKUP($D74,Assumptions!$A$13:$D$20,3,FALSE),""))</f>
        <v/>
      </c>
      <c r="I74" s="49" t="n"/>
      <c r="J74" s="53">
        <f>IF($D74="","",IFERROR(VLOOKUP($D74,Assumptions!$A$13:$D$20,4,FALSE),""))</f>
        <v/>
      </c>
      <c r="K74" s="51" t="n"/>
      <c r="L74" s="54">
        <f>IF(OR($A74="",$E74="Canceled",$F74="",$H74=""),"",IFERROR($F74/$H74,""))</f>
        <v/>
      </c>
      <c r="M74" s="41">
        <f>IF(OR($L74="",$J74=""),"",$L74*$J74)</f>
        <v/>
      </c>
      <c r="N74" s="41">
        <f>IF(OR($I74="",$K74=""),"",$I74*$K74)</f>
        <v/>
      </c>
      <c r="O74" s="44">
        <f>IF(OR($M74="",$N74=""),"",$N74-$M74)</f>
        <v/>
      </c>
      <c r="P74" s="19">
        <f>IF(OR($G74="",$I74=""),"",IFERROR($G74/$I74,""))</f>
        <v/>
      </c>
      <c r="Q74" s="33">
        <f>IF($A74="","",IF($E74="Canceled","",IF(AND($E74="Completed",OR($G74="",$I74="",$K74="")),"Check missing actuals",IF(AND($O74&lt;&gt;"",Assumptions!$B$7&lt;&gt;"",IFERROR(ABS($O74),0)&gt;=Assumptions!$B$7),"Check cost variance",IF(AND($P74&lt;&gt;"",$H74&lt;&gt;"",Assumptions!$B$8&lt;&gt;"",$P74&lt;$H74*(1-Assumptions!$B$8)),"Check MPG","")))))</f>
        <v/>
      </c>
    </row>
    <row r="75" ht="20" customHeight="1">
      <c r="A75" s="47" t="n"/>
      <c r="B75" s="22" t="n"/>
      <c r="C75" s="22" t="n"/>
      <c r="D75" s="22" t="n"/>
      <c r="E75" s="23" t="n"/>
      <c r="F75" s="48" t="n"/>
      <c r="G75" s="48" t="n"/>
      <c r="H75" s="25">
        <f>IF($D75="","",IFERROR(VLOOKUP($D75,Assumptions!$A$13:$D$20,3,FALSE),""))</f>
        <v/>
      </c>
      <c r="I75" s="49" t="n"/>
      <c r="J75" s="50">
        <f>IF($D75="","",IFERROR(VLOOKUP($D75,Assumptions!$A$13:$D$20,4,FALSE),""))</f>
        <v/>
      </c>
      <c r="K75" s="51" t="n"/>
      <c r="L75" s="52">
        <f>IF(OR($A75="",$E75="Canceled",$F75="",$H75=""),"",IFERROR($F75/$H75,""))</f>
        <v/>
      </c>
      <c r="M75" s="39">
        <f>IF(OR($L75="",$J75=""),"",$L75*$J75)</f>
        <v/>
      </c>
      <c r="N75" s="39">
        <f>IF(OR($I75="",$K75=""),"",$I75*$K75)</f>
        <v/>
      </c>
      <c r="O75" s="45">
        <f>IF(OR($M75="",$N75=""),"",$N75-$M75)</f>
        <v/>
      </c>
      <c r="P75" s="25">
        <f>IF(OR($G75="",$I75=""),"",IFERROR($G75/$I75,""))</f>
        <v/>
      </c>
      <c r="Q75" s="30">
        <f>IF($A75="","",IF($E75="Canceled","",IF(AND($E75="Completed",OR($G75="",$I75="",$K75="")),"Check missing actuals",IF(AND($O75&lt;&gt;"",Assumptions!$B$7&lt;&gt;"",IFERROR(ABS($O75),0)&gt;=Assumptions!$B$7),"Check cost variance",IF(AND($P75&lt;&gt;"",$H75&lt;&gt;"",Assumptions!$B$8&lt;&gt;"",$P75&lt;$H75*(1-Assumptions!$B$8)),"Check MPG","")))))</f>
        <v/>
      </c>
    </row>
    <row r="76" ht="20" customHeight="1">
      <c r="A76" s="47" t="n"/>
      <c r="B76" s="22" t="n"/>
      <c r="C76" s="22" t="n"/>
      <c r="D76" s="22" t="n"/>
      <c r="E76" s="23" t="n"/>
      <c r="F76" s="48" t="n"/>
      <c r="G76" s="48" t="n"/>
      <c r="H76" s="19">
        <f>IF($D76="","",IFERROR(VLOOKUP($D76,Assumptions!$A$13:$D$20,3,FALSE),""))</f>
        <v/>
      </c>
      <c r="I76" s="49" t="n"/>
      <c r="J76" s="53">
        <f>IF($D76="","",IFERROR(VLOOKUP($D76,Assumptions!$A$13:$D$20,4,FALSE),""))</f>
        <v/>
      </c>
      <c r="K76" s="51" t="n"/>
      <c r="L76" s="54">
        <f>IF(OR($A76="",$E76="Canceled",$F76="",$H76=""),"",IFERROR($F76/$H76,""))</f>
        <v/>
      </c>
      <c r="M76" s="41">
        <f>IF(OR($L76="",$J76=""),"",$L76*$J76)</f>
        <v/>
      </c>
      <c r="N76" s="41">
        <f>IF(OR($I76="",$K76=""),"",$I76*$K76)</f>
        <v/>
      </c>
      <c r="O76" s="44">
        <f>IF(OR($M76="",$N76=""),"",$N76-$M76)</f>
        <v/>
      </c>
      <c r="P76" s="19">
        <f>IF(OR($G76="",$I76=""),"",IFERROR($G76/$I76,""))</f>
        <v/>
      </c>
      <c r="Q76" s="33">
        <f>IF($A76="","",IF($E76="Canceled","",IF(AND($E76="Completed",OR($G76="",$I76="",$K76="")),"Check missing actuals",IF(AND($O76&lt;&gt;"",Assumptions!$B$7&lt;&gt;"",IFERROR(ABS($O76),0)&gt;=Assumptions!$B$7),"Check cost variance",IF(AND($P76&lt;&gt;"",$H76&lt;&gt;"",Assumptions!$B$8&lt;&gt;"",$P76&lt;$H76*(1-Assumptions!$B$8)),"Check MPG","")))))</f>
        <v/>
      </c>
    </row>
    <row r="77" ht="20" customHeight="1">
      <c r="A77" s="47" t="n"/>
      <c r="B77" s="22" t="n"/>
      <c r="C77" s="22" t="n"/>
      <c r="D77" s="22" t="n"/>
      <c r="E77" s="23" t="n"/>
      <c r="F77" s="48" t="n"/>
      <c r="G77" s="48" t="n"/>
      <c r="H77" s="25">
        <f>IF($D77="","",IFERROR(VLOOKUP($D77,Assumptions!$A$13:$D$20,3,FALSE),""))</f>
        <v/>
      </c>
      <c r="I77" s="49" t="n"/>
      <c r="J77" s="50">
        <f>IF($D77="","",IFERROR(VLOOKUP($D77,Assumptions!$A$13:$D$20,4,FALSE),""))</f>
        <v/>
      </c>
      <c r="K77" s="51" t="n"/>
      <c r="L77" s="52">
        <f>IF(OR($A77="",$E77="Canceled",$F77="",$H77=""),"",IFERROR($F77/$H77,""))</f>
        <v/>
      </c>
      <c r="M77" s="39">
        <f>IF(OR($L77="",$J77=""),"",$L77*$J77)</f>
        <v/>
      </c>
      <c r="N77" s="39">
        <f>IF(OR($I77="",$K77=""),"",$I77*$K77)</f>
        <v/>
      </c>
      <c r="O77" s="45">
        <f>IF(OR($M77="",$N77=""),"",$N77-$M77)</f>
        <v/>
      </c>
      <c r="P77" s="25">
        <f>IF(OR($G77="",$I77=""),"",IFERROR($G77/$I77,""))</f>
        <v/>
      </c>
      <c r="Q77" s="30">
        <f>IF($A77="","",IF($E77="Canceled","",IF(AND($E77="Completed",OR($G77="",$I77="",$K77="")),"Check missing actuals",IF(AND($O77&lt;&gt;"",Assumptions!$B$7&lt;&gt;"",IFERROR(ABS($O77),0)&gt;=Assumptions!$B$7),"Check cost variance",IF(AND($P77&lt;&gt;"",$H77&lt;&gt;"",Assumptions!$B$8&lt;&gt;"",$P77&lt;$H77*(1-Assumptions!$B$8)),"Check MPG","")))))</f>
        <v/>
      </c>
    </row>
    <row r="78" ht="20" customHeight="1">
      <c r="A78" s="47" t="n"/>
      <c r="B78" s="22" t="n"/>
      <c r="C78" s="22" t="n"/>
      <c r="D78" s="22" t="n"/>
      <c r="E78" s="23" t="n"/>
      <c r="F78" s="48" t="n"/>
      <c r="G78" s="48" t="n"/>
      <c r="H78" s="19">
        <f>IF($D78="","",IFERROR(VLOOKUP($D78,Assumptions!$A$13:$D$20,3,FALSE),""))</f>
        <v/>
      </c>
      <c r="I78" s="49" t="n"/>
      <c r="J78" s="53">
        <f>IF($D78="","",IFERROR(VLOOKUP($D78,Assumptions!$A$13:$D$20,4,FALSE),""))</f>
        <v/>
      </c>
      <c r="K78" s="51" t="n"/>
      <c r="L78" s="54">
        <f>IF(OR($A78="",$E78="Canceled",$F78="",$H78=""),"",IFERROR($F78/$H78,""))</f>
        <v/>
      </c>
      <c r="M78" s="41">
        <f>IF(OR($L78="",$J78=""),"",$L78*$J78)</f>
        <v/>
      </c>
      <c r="N78" s="41">
        <f>IF(OR($I78="",$K78=""),"",$I78*$K78)</f>
        <v/>
      </c>
      <c r="O78" s="44">
        <f>IF(OR($M78="",$N78=""),"",$N78-$M78)</f>
        <v/>
      </c>
      <c r="P78" s="19">
        <f>IF(OR($G78="",$I78=""),"",IFERROR($G78/$I78,""))</f>
        <v/>
      </c>
      <c r="Q78" s="33">
        <f>IF($A78="","",IF($E78="Canceled","",IF(AND($E78="Completed",OR($G78="",$I78="",$K78="")),"Check missing actuals",IF(AND($O78&lt;&gt;"",Assumptions!$B$7&lt;&gt;"",IFERROR(ABS($O78),0)&gt;=Assumptions!$B$7),"Check cost variance",IF(AND($P78&lt;&gt;"",$H78&lt;&gt;"",Assumptions!$B$8&lt;&gt;"",$P78&lt;$H78*(1-Assumptions!$B$8)),"Check MPG","")))))</f>
        <v/>
      </c>
    </row>
    <row r="79" ht="20" customHeight="1">
      <c r="A79" s="47" t="n"/>
      <c r="B79" s="22" t="n"/>
      <c r="C79" s="22" t="n"/>
      <c r="D79" s="22" t="n"/>
      <c r="E79" s="23" t="n"/>
      <c r="F79" s="48" t="n"/>
      <c r="G79" s="48" t="n"/>
      <c r="H79" s="25">
        <f>IF($D79="","",IFERROR(VLOOKUP($D79,Assumptions!$A$13:$D$20,3,FALSE),""))</f>
        <v/>
      </c>
      <c r="I79" s="49" t="n"/>
      <c r="J79" s="50">
        <f>IF($D79="","",IFERROR(VLOOKUP($D79,Assumptions!$A$13:$D$20,4,FALSE),""))</f>
        <v/>
      </c>
      <c r="K79" s="51" t="n"/>
      <c r="L79" s="52">
        <f>IF(OR($A79="",$E79="Canceled",$F79="",$H79=""),"",IFERROR($F79/$H79,""))</f>
        <v/>
      </c>
      <c r="M79" s="39">
        <f>IF(OR($L79="",$J79=""),"",$L79*$J79)</f>
        <v/>
      </c>
      <c r="N79" s="39">
        <f>IF(OR($I79="",$K79=""),"",$I79*$K79)</f>
        <v/>
      </c>
      <c r="O79" s="45">
        <f>IF(OR($M79="",$N79=""),"",$N79-$M79)</f>
        <v/>
      </c>
      <c r="P79" s="25">
        <f>IF(OR($G79="",$I79=""),"",IFERROR($G79/$I79,""))</f>
        <v/>
      </c>
      <c r="Q79" s="30">
        <f>IF($A79="","",IF($E79="Canceled","",IF(AND($E79="Completed",OR($G79="",$I79="",$K79="")),"Check missing actuals",IF(AND($O79&lt;&gt;"",Assumptions!$B$7&lt;&gt;"",IFERROR(ABS($O79),0)&gt;=Assumptions!$B$7),"Check cost variance",IF(AND($P79&lt;&gt;"",$H79&lt;&gt;"",Assumptions!$B$8&lt;&gt;"",$P79&lt;$H79*(1-Assumptions!$B$8)),"Check MPG","")))))</f>
        <v/>
      </c>
    </row>
    <row r="80" ht="20" customHeight="1">
      <c r="A80" s="47" t="n"/>
      <c r="B80" s="22" t="n"/>
      <c r="C80" s="22" t="n"/>
      <c r="D80" s="22" t="n"/>
      <c r="E80" s="23" t="n"/>
      <c r="F80" s="48" t="n"/>
      <c r="G80" s="48" t="n"/>
      <c r="H80" s="19">
        <f>IF($D80="","",IFERROR(VLOOKUP($D80,Assumptions!$A$13:$D$20,3,FALSE),""))</f>
        <v/>
      </c>
      <c r="I80" s="49" t="n"/>
      <c r="J80" s="53">
        <f>IF($D80="","",IFERROR(VLOOKUP($D80,Assumptions!$A$13:$D$20,4,FALSE),""))</f>
        <v/>
      </c>
      <c r="K80" s="51" t="n"/>
      <c r="L80" s="54">
        <f>IF(OR($A80="",$E80="Canceled",$F80="",$H80=""),"",IFERROR($F80/$H80,""))</f>
        <v/>
      </c>
      <c r="M80" s="41">
        <f>IF(OR($L80="",$J80=""),"",$L80*$J80)</f>
        <v/>
      </c>
      <c r="N80" s="41">
        <f>IF(OR($I80="",$K80=""),"",$I80*$K80)</f>
        <v/>
      </c>
      <c r="O80" s="44">
        <f>IF(OR($M80="",$N80=""),"",$N80-$M80)</f>
        <v/>
      </c>
      <c r="P80" s="19">
        <f>IF(OR($G80="",$I80=""),"",IFERROR($G80/$I80,""))</f>
        <v/>
      </c>
      <c r="Q80" s="33">
        <f>IF($A80="","",IF($E80="Canceled","",IF(AND($E80="Completed",OR($G80="",$I80="",$K80="")),"Check missing actuals",IF(AND($O80&lt;&gt;"",Assumptions!$B$7&lt;&gt;"",IFERROR(ABS($O80),0)&gt;=Assumptions!$B$7),"Check cost variance",IF(AND($P80&lt;&gt;"",$H80&lt;&gt;"",Assumptions!$B$8&lt;&gt;"",$P80&lt;$H80*(1-Assumptions!$B$8)),"Check MPG","")))))</f>
        <v/>
      </c>
    </row>
    <row r="81" ht="20" customHeight="1">
      <c r="A81" s="47" t="n"/>
      <c r="B81" s="22" t="n"/>
      <c r="C81" s="22" t="n"/>
      <c r="D81" s="22" t="n"/>
      <c r="E81" s="23" t="n"/>
      <c r="F81" s="48" t="n"/>
      <c r="G81" s="48" t="n"/>
      <c r="H81" s="25">
        <f>IF($D81="","",IFERROR(VLOOKUP($D81,Assumptions!$A$13:$D$20,3,FALSE),""))</f>
        <v/>
      </c>
      <c r="I81" s="49" t="n"/>
      <c r="J81" s="50">
        <f>IF($D81="","",IFERROR(VLOOKUP($D81,Assumptions!$A$13:$D$20,4,FALSE),""))</f>
        <v/>
      </c>
      <c r="K81" s="51" t="n"/>
      <c r="L81" s="52">
        <f>IF(OR($A81="",$E81="Canceled",$F81="",$H81=""),"",IFERROR($F81/$H81,""))</f>
        <v/>
      </c>
      <c r="M81" s="39">
        <f>IF(OR($L81="",$J81=""),"",$L81*$J81)</f>
        <v/>
      </c>
      <c r="N81" s="39">
        <f>IF(OR($I81="",$K81=""),"",$I81*$K81)</f>
        <v/>
      </c>
      <c r="O81" s="45">
        <f>IF(OR($M81="",$N81=""),"",$N81-$M81)</f>
        <v/>
      </c>
      <c r="P81" s="25">
        <f>IF(OR($G81="",$I81=""),"",IFERROR($G81/$I81,""))</f>
        <v/>
      </c>
      <c r="Q81" s="30">
        <f>IF($A81="","",IF($E81="Canceled","",IF(AND($E81="Completed",OR($G81="",$I81="",$K81="")),"Check missing actuals",IF(AND($O81&lt;&gt;"",Assumptions!$B$7&lt;&gt;"",IFERROR(ABS($O81),0)&gt;=Assumptions!$B$7),"Check cost variance",IF(AND($P81&lt;&gt;"",$H81&lt;&gt;"",Assumptions!$B$8&lt;&gt;"",$P81&lt;$H81*(1-Assumptions!$B$8)),"Check MPG","")))))</f>
        <v/>
      </c>
    </row>
    <row r="82" ht="20" customHeight="1">
      <c r="A82" s="47" t="n"/>
      <c r="B82" s="22" t="n"/>
      <c r="C82" s="22" t="n"/>
      <c r="D82" s="22" t="n"/>
      <c r="E82" s="23" t="n"/>
      <c r="F82" s="48" t="n"/>
      <c r="G82" s="48" t="n"/>
      <c r="H82" s="19">
        <f>IF($D82="","",IFERROR(VLOOKUP($D82,Assumptions!$A$13:$D$20,3,FALSE),""))</f>
        <v/>
      </c>
      <c r="I82" s="49" t="n"/>
      <c r="J82" s="53">
        <f>IF($D82="","",IFERROR(VLOOKUP($D82,Assumptions!$A$13:$D$20,4,FALSE),""))</f>
        <v/>
      </c>
      <c r="K82" s="51" t="n"/>
      <c r="L82" s="54">
        <f>IF(OR($A82="",$E82="Canceled",$F82="",$H82=""),"",IFERROR($F82/$H82,""))</f>
        <v/>
      </c>
      <c r="M82" s="41">
        <f>IF(OR($L82="",$J82=""),"",$L82*$J82)</f>
        <v/>
      </c>
      <c r="N82" s="41">
        <f>IF(OR($I82="",$K82=""),"",$I82*$K82)</f>
        <v/>
      </c>
      <c r="O82" s="44">
        <f>IF(OR($M82="",$N82=""),"",$N82-$M82)</f>
        <v/>
      </c>
      <c r="P82" s="19">
        <f>IF(OR($G82="",$I82=""),"",IFERROR($G82/$I82,""))</f>
        <v/>
      </c>
      <c r="Q82" s="33">
        <f>IF($A82="","",IF($E82="Canceled","",IF(AND($E82="Completed",OR($G82="",$I82="",$K82="")),"Check missing actuals",IF(AND($O82&lt;&gt;"",Assumptions!$B$7&lt;&gt;"",IFERROR(ABS($O82),0)&gt;=Assumptions!$B$7),"Check cost variance",IF(AND($P82&lt;&gt;"",$H82&lt;&gt;"",Assumptions!$B$8&lt;&gt;"",$P82&lt;$H82*(1-Assumptions!$B$8)),"Check MPG","")))))</f>
        <v/>
      </c>
    </row>
    <row r="83" ht="20" customHeight="1">
      <c r="A83" s="47" t="n"/>
      <c r="B83" s="22" t="n"/>
      <c r="C83" s="22" t="n"/>
      <c r="D83" s="22" t="n"/>
      <c r="E83" s="23" t="n"/>
      <c r="F83" s="48" t="n"/>
      <c r="G83" s="48" t="n"/>
      <c r="H83" s="25">
        <f>IF($D83="","",IFERROR(VLOOKUP($D83,Assumptions!$A$13:$D$20,3,FALSE),""))</f>
        <v/>
      </c>
      <c r="I83" s="49" t="n"/>
      <c r="J83" s="50">
        <f>IF($D83="","",IFERROR(VLOOKUP($D83,Assumptions!$A$13:$D$20,4,FALSE),""))</f>
        <v/>
      </c>
      <c r="K83" s="51" t="n"/>
      <c r="L83" s="52">
        <f>IF(OR($A83="",$E83="Canceled",$F83="",$H83=""),"",IFERROR($F83/$H83,""))</f>
        <v/>
      </c>
      <c r="M83" s="39">
        <f>IF(OR($L83="",$J83=""),"",$L83*$J83)</f>
        <v/>
      </c>
      <c r="N83" s="39">
        <f>IF(OR($I83="",$K83=""),"",$I83*$K83)</f>
        <v/>
      </c>
      <c r="O83" s="45">
        <f>IF(OR($M83="",$N83=""),"",$N83-$M83)</f>
        <v/>
      </c>
      <c r="P83" s="25">
        <f>IF(OR($G83="",$I83=""),"",IFERROR($G83/$I83,""))</f>
        <v/>
      </c>
      <c r="Q83" s="30">
        <f>IF($A83="","",IF($E83="Canceled","",IF(AND($E83="Completed",OR($G83="",$I83="",$K83="")),"Check missing actuals",IF(AND($O83&lt;&gt;"",Assumptions!$B$7&lt;&gt;"",IFERROR(ABS($O83),0)&gt;=Assumptions!$B$7),"Check cost variance",IF(AND($P83&lt;&gt;"",$H83&lt;&gt;"",Assumptions!$B$8&lt;&gt;"",$P83&lt;$H83*(1-Assumptions!$B$8)),"Check MPG","")))))</f>
        <v/>
      </c>
    </row>
    <row r="84" ht="20" customHeight="1">
      <c r="A84" s="47" t="n"/>
      <c r="B84" s="22" t="n"/>
      <c r="C84" s="22" t="n"/>
      <c r="D84" s="22" t="n"/>
      <c r="E84" s="23" t="n"/>
      <c r="F84" s="48" t="n"/>
      <c r="G84" s="48" t="n"/>
      <c r="H84" s="19">
        <f>IF($D84="","",IFERROR(VLOOKUP($D84,Assumptions!$A$13:$D$20,3,FALSE),""))</f>
        <v/>
      </c>
      <c r="I84" s="49" t="n"/>
      <c r="J84" s="53">
        <f>IF($D84="","",IFERROR(VLOOKUP($D84,Assumptions!$A$13:$D$20,4,FALSE),""))</f>
        <v/>
      </c>
      <c r="K84" s="51" t="n"/>
      <c r="L84" s="54">
        <f>IF(OR($A84="",$E84="Canceled",$F84="",$H84=""),"",IFERROR($F84/$H84,""))</f>
        <v/>
      </c>
      <c r="M84" s="41">
        <f>IF(OR($L84="",$J84=""),"",$L84*$J84)</f>
        <v/>
      </c>
      <c r="N84" s="41">
        <f>IF(OR($I84="",$K84=""),"",$I84*$K84)</f>
        <v/>
      </c>
      <c r="O84" s="44">
        <f>IF(OR($M84="",$N84=""),"",$N84-$M84)</f>
        <v/>
      </c>
      <c r="P84" s="19">
        <f>IF(OR($G84="",$I84=""),"",IFERROR($G84/$I84,""))</f>
        <v/>
      </c>
      <c r="Q84" s="33">
        <f>IF($A84="","",IF($E84="Canceled","",IF(AND($E84="Completed",OR($G84="",$I84="",$K84="")),"Check missing actuals",IF(AND($O84&lt;&gt;"",Assumptions!$B$7&lt;&gt;"",IFERROR(ABS($O84),0)&gt;=Assumptions!$B$7),"Check cost variance",IF(AND($P84&lt;&gt;"",$H84&lt;&gt;"",Assumptions!$B$8&lt;&gt;"",$P84&lt;$H84*(1-Assumptions!$B$8)),"Check MPG","")))))</f>
        <v/>
      </c>
    </row>
    <row r="85" ht="20" customHeight="1">
      <c r="A85" s="47" t="n"/>
      <c r="B85" s="22" t="n"/>
      <c r="C85" s="22" t="n"/>
      <c r="D85" s="22" t="n"/>
      <c r="E85" s="23" t="n"/>
      <c r="F85" s="48" t="n"/>
      <c r="G85" s="48" t="n"/>
      <c r="H85" s="25">
        <f>IF($D85="","",IFERROR(VLOOKUP($D85,Assumptions!$A$13:$D$20,3,FALSE),""))</f>
        <v/>
      </c>
      <c r="I85" s="49" t="n"/>
      <c r="J85" s="50">
        <f>IF($D85="","",IFERROR(VLOOKUP($D85,Assumptions!$A$13:$D$20,4,FALSE),""))</f>
        <v/>
      </c>
      <c r="K85" s="51" t="n"/>
      <c r="L85" s="52">
        <f>IF(OR($A85="",$E85="Canceled",$F85="",$H85=""),"",IFERROR($F85/$H85,""))</f>
        <v/>
      </c>
      <c r="M85" s="39">
        <f>IF(OR($L85="",$J85=""),"",$L85*$J85)</f>
        <v/>
      </c>
      <c r="N85" s="39">
        <f>IF(OR($I85="",$K85=""),"",$I85*$K85)</f>
        <v/>
      </c>
      <c r="O85" s="45">
        <f>IF(OR($M85="",$N85=""),"",$N85-$M85)</f>
        <v/>
      </c>
      <c r="P85" s="25">
        <f>IF(OR($G85="",$I85=""),"",IFERROR($G85/$I85,""))</f>
        <v/>
      </c>
      <c r="Q85" s="30">
        <f>IF($A85="","",IF($E85="Canceled","",IF(AND($E85="Completed",OR($G85="",$I85="",$K85="")),"Check missing actuals",IF(AND($O85&lt;&gt;"",Assumptions!$B$7&lt;&gt;"",IFERROR(ABS($O85),0)&gt;=Assumptions!$B$7),"Check cost variance",IF(AND($P85&lt;&gt;"",$H85&lt;&gt;"",Assumptions!$B$8&lt;&gt;"",$P85&lt;$H85*(1-Assumptions!$B$8)),"Check MPG","")))))</f>
        <v/>
      </c>
    </row>
    <row r="86" ht="20" customHeight="1">
      <c r="A86" s="47" t="n"/>
      <c r="B86" s="22" t="n"/>
      <c r="C86" s="22" t="n"/>
      <c r="D86" s="22" t="n"/>
      <c r="E86" s="23" t="n"/>
      <c r="F86" s="48" t="n"/>
      <c r="G86" s="48" t="n"/>
      <c r="H86" s="19">
        <f>IF($D86="","",IFERROR(VLOOKUP($D86,Assumptions!$A$13:$D$20,3,FALSE),""))</f>
        <v/>
      </c>
      <c r="I86" s="49" t="n"/>
      <c r="J86" s="53">
        <f>IF($D86="","",IFERROR(VLOOKUP($D86,Assumptions!$A$13:$D$20,4,FALSE),""))</f>
        <v/>
      </c>
      <c r="K86" s="51" t="n"/>
      <c r="L86" s="54">
        <f>IF(OR($A86="",$E86="Canceled",$F86="",$H86=""),"",IFERROR($F86/$H86,""))</f>
        <v/>
      </c>
      <c r="M86" s="41">
        <f>IF(OR($L86="",$J86=""),"",$L86*$J86)</f>
        <v/>
      </c>
      <c r="N86" s="41">
        <f>IF(OR($I86="",$K86=""),"",$I86*$K86)</f>
        <v/>
      </c>
      <c r="O86" s="44">
        <f>IF(OR($M86="",$N86=""),"",$N86-$M86)</f>
        <v/>
      </c>
      <c r="P86" s="19">
        <f>IF(OR($G86="",$I86=""),"",IFERROR($G86/$I86,""))</f>
        <v/>
      </c>
      <c r="Q86" s="33">
        <f>IF($A86="","",IF($E86="Canceled","",IF(AND($E86="Completed",OR($G86="",$I86="",$K86="")),"Check missing actuals",IF(AND($O86&lt;&gt;"",Assumptions!$B$7&lt;&gt;"",IFERROR(ABS($O86),0)&gt;=Assumptions!$B$7),"Check cost variance",IF(AND($P86&lt;&gt;"",$H86&lt;&gt;"",Assumptions!$B$8&lt;&gt;"",$P86&lt;$H86*(1-Assumptions!$B$8)),"Check MPG","")))))</f>
        <v/>
      </c>
    </row>
    <row r="87" ht="20" customHeight="1">
      <c r="A87" s="47" t="n"/>
      <c r="B87" s="22" t="n"/>
      <c r="C87" s="22" t="n"/>
      <c r="D87" s="22" t="n"/>
      <c r="E87" s="23" t="n"/>
      <c r="F87" s="48" t="n"/>
      <c r="G87" s="48" t="n"/>
      <c r="H87" s="25">
        <f>IF($D87="","",IFERROR(VLOOKUP($D87,Assumptions!$A$13:$D$20,3,FALSE),""))</f>
        <v/>
      </c>
      <c r="I87" s="49" t="n"/>
      <c r="J87" s="50">
        <f>IF($D87="","",IFERROR(VLOOKUP($D87,Assumptions!$A$13:$D$20,4,FALSE),""))</f>
        <v/>
      </c>
      <c r="K87" s="51" t="n"/>
      <c r="L87" s="52">
        <f>IF(OR($A87="",$E87="Canceled",$F87="",$H87=""),"",IFERROR($F87/$H87,""))</f>
        <v/>
      </c>
      <c r="M87" s="39">
        <f>IF(OR($L87="",$J87=""),"",$L87*$J87)</f>
        <v/>
      </c>
      <c r="N87" s="39">
        <f>IF(OR($I87="",$K87=""),"",$I87*$K87)</f>
        <v/>
      </c>
      <c r="O87" s="45">
        <f>IF(OR($M87="",$N87=""),"",$N87-$M87)</f>
        <v/>
      </c>
      <c r="P87" s="25">
        <f>IF(OR($G87="",$I87=""),"",IFERROR($G87/$I87,""))</f>
        <v/>
      </c>
      <c r="Q87" s="30">
        <f>IF($A87="","",IF($E87="Canceled","",IF(AND($E87="Completed",OR($G87="",$I87="",$K87="")),"Check missing actuals",IF(AND($O87&lt;&gt;"",Assumptions!$B$7&lt;&gt;"",IFERROR(ABS($O87),0)&gt;=Assumptions!$B$7),"Check cost variance",IF(AND($P87&lt;&gt;"",$H87&lt;&gt;"",Assumptions!$B$8&lt;&gt;"",$P87&lt;$H87*(1-Assumptions!$B$8)),"Check MPG","")))))</f>
        <v/>
      </c>
    </row>
    <row r="88" ht="20" customHeight="1">
      <c r="A88" s="47" t="n"/>
      <c r="B88" s="22" t="n"/>
      <c r="C88" s="22" t="n"/>
      <c r="D88" s="22" t="n"/>
      <c r="E88" s="23" t="n"/>
      <c r="F88" s="48" t="n"/>
      <c r="G88" s="48" t="n"/>
      <c r="H88" s="19">
        <f>IF($D88="","",IFERROR(VLOOKUP($D88,Assumptions!$A$13:$D$20,3,FALSE),""))</f>
        <v/>
      </c>
      <c r="I88" s="49" t="n"/>
      <c r="J88" s="53">
        <f>IF($D88="","",IFERROR(VLOOKUP($D88,Assumptions!$A$13:$D$20,4,FALSE),""))</f>
        <v/>
      </c>
      <c r="K88" s="51" t="n"/>
      <c r="L88" s="54">
        <f>IF(OR($A88="",$E88="Canceled",$F88="",$H88=""),"",IFERROR($F88/$H88,""))</f>
        <v/>
      </c>
      <c r="M88" s="41">
        <f>IF(OR($L88="",$J88=""),"",$L88*$J88)</f>
        <v/>
      </c>
      <c r="N88" s="41">
        <f>IF(OR($I88="",$K88=""),"",$I88*$K88)</f>
        <v/>
      </c>
      <c r="O88" s="44">
        <f>IF(OR($M88="",$N88=""),"",$N88-$M88)</f>
        <v/>
      </c>
      <c r="P88" s="19">
        <f>IF(OR($G88="",$I88=""),"",IFERROR($G88/$I88,""))</f>
        <v/>
      </c>
      <c r="Q88" s="33">
        <f>IF($A88="","",IF($E88="Canceled","",IF(AND($E88="Completed",OR($G88="",$I88="",$K88="")),"Check missing actuals",IF(AND($O88&lt;&gt;"",Assumptions!$B$7&lt;&gt;"",IFERROR(ABS($O88),0)&gt;=Assumptions!$B$7),"Check cost variance",IF(AND($P88&lt;&gt;"",$H88&lt;&gt;"",Assumptions!$B$8&lt;&gt;"",$P88&lt;$H88*(1-Assumptions!$B$8)),"Check MPG","")))))</f>
        <v/>
      </c>
    </row>
    <row r="89" ht="20" customHeight="1">
      <c r="A89" s="47" t="n"/>
      <c r="B89" s="22" t="n"/>
      <c r="C89" s="22" t="n"/>
      <c r="D89" s="22" t="n"/>
      <c r="E89" s="23" t="n"/>
      <c r="F89" s="48" t="n"/>
      <c r="G89" s="48" t="n"/>
      <c r="H89" s="25">
        <f>IF($D89="","",IFERROR(VLOOKUP($D89,Assumptions!$A$13:$D$20,3,FALSE),""))</f>
        <v/>
      </c>
      <c r="I89" s="49" t="n"/>
      <c r="J89" s="50">
        <f>IF($D89="","",IFERROR(VLOOKUP($D89,Assumptions!$A$13:$D$20,4,FALSE),""))</f>
        <v/>
      </c>
      <c r="K89" s="51" t="n"/>
      <c r="L89" s="52">
        <f>IF(OR($A89="",$E89="Canceled",$F89="",$H89=""),"",IFERROR($F89/$H89,""))</f>
        <v/>
      </c>
      <c r="M89" s="39">
        <f>IF(OR($L89="",$J89=""),"",$L89*$J89)</f>
        <v/>
      </c>
      <c r="N89" s="39">
        <f>IF(OR($I89="",$K89=""),"",$I89*$K89)</f>
        <v/>
      </c>
      <c r="O89" s="45">
        <f>IF(OR($M89="",$N89=""),"",$N89-$M89)</f>
        <v/>
      </c>
      <c r="P89" s="25">
        <f>IF(OR($G89="",$I89=""),"",IFERROR($G89/$I89,""))</f>
        <v/>
      </c>
      <c r="Q89" s="30">
        <f>IF($A89="","",IF($E89="Canceled","",IF(AND($E89="Completed",OR($G89="",$I89="",$K89="")),"Check missing actuals",IF(AND($O89&lt;&gt;"",Assumptions!$B$7&lt;&gt;"",IFERROR(ABS($O89),0)&gt;=Assumptions!$B$7),"Check cost variance",IF(AND($P89&lt;&gt;"",$H89&lt;&gt;"",Assumptions!$B$8&lt;&gt;"",$P89&lt;$H89*(1-Assumptions!$B$8)),"Check MPG","")))))</f>
        <v/>
      </c>
    </row>
    <row r="90" ht="20" customHeight="1">
      <c r="A90" s="47" t="n"/>
      <c r="B90" s="22" t="n"/>
      <c r="C90" s="22" t="n"/>
      <c r="D90" s="22" t="n"/>
      <c r="E90" s="23" t="n"/>
      <c r="F90" s="48" t="n"/>
      <c r="G90" s="48" t="n"/>
      <c r="H90" s="19">
        <f>IF($D90="","",IFERROR(VLOOKUP($D90,Assumptions!$A$13:$D$20,3,FALSE),""))</f>
        <v/>
      </c>
      <c r="I90" s="49" t="n"/>
      <c r="J90" s="53">
        <f>IF($D90="","",IFERROR(VLOOKUP($D90,Assumptions!$A$13:$D$20,4,FALSE),""))</f>
        <v/>
      </c>
      <c r="K90" s="51" t="n"/>
      <c r="L90" s="54">
        <f>IF(OR($A90="",$E90="Canceled",$F90="",$H90=""),"",IFERROR($F90/$H90,""))</f>
        <v/>
      </c>
      <c r="M90" s="41">
        <f>IF(OR($L90="",$J90=""),"",$L90*$J90)</f>
        <v/>
      </c>
      <c r="N90" s="41">
        <f>IF(OR($I90="",$K90=""),"",$I90*$K90)</f>
        <v/>
      </c>
      <c r="O90" s="44">
        <f>IF(OR($M90="",$N90=""),"",$N90-$M90)</f>
        <v/>
      </c>
      <c r="P90" s="19">
        <f>IF(OR($G90="",$I90=""),"",IFERROR($G90/$I90,""))</f>
        <v/>
      </c>
      <c r="Q90" s="33">
        <f>IF($A90="","",IF($E90="Canceled","",IF(AND($E90="Completed",OR($G90="",$I90="",$K90="")),"Check missing actuals",IF(AND($O90&lt;&gt;"",Assumptions!$B$7&lt;&gt;"",IFERROR(ABS($O90),0)&gt;=Assumptions!$B$7),"Check cost variance",IF(AND($P90&lt;&gt;"",$H90&lt;&gt;"",Assumptions!$B$8&lt;&gt;"",$P90&lt;$H90*(1-Assumptions!$B$8)),"Check MPG","")))))</f>
        <v/>
      </c>
    </row>
    <row r="91" ht="20" customHeight="1">
      <c r="A91" s="47" t="n"/>
      <c r="B91" s="22" t="n"/>
      <c r="C91" s="22" t="n"/>
      <c r="D91" s="22" t="n"/>
      <c r="E91" s="23" t="n"/>
      <c r="F91" s="48" t="n"/>
      <c r="G91" s="48" t="n"/>
      <c r="H91" s="25">
        <f>IF($D91="","",IFERROR(VLOOKUP($D91,Assumptions!$A$13:$D$20,3,FALSE),""))</f>
        <v/>
      </c>
      <c r="I91" s="49" t="n"/>
      <c r="J91" s="50">
        <f>IF($D91="","",IFERROR(VLOOKUP($D91,Assumptions!$A$13:$D$20,4,FALSE),""))</f>
        <v/>
      </c>
      <c r="K91" s="51" t="n"/>
      <c r="L91" s="52">
        <f>IF(OR($A91="",$E91="Canceled",$F91="",$H91=""),"",IFERROR($F91/$H91,""))</f>
        <v/>
      </c>
      <c r="M91" s="39">
        <f>IF(OR($L91="",$J91=""),"",$L91*$J91)</f>
        <v/>
      </c>
      <c r="N91" s="39">
        <f>IF(OR($I91="",$K91=""),"",$I91*$K91)</f>
        <v/>
      </c>
      <c r="O91" s="45">
        <f>IF(OR($M91="",$N91=""),"",$N91-$M91)</f>
        <v/>
      </c>
      <c r="P91" s="25">
        <f>IF(OR($G91="",$I91=""),"",IFERROR($G91/$I91,""))</f>
        <v/>
      </c>
      <c r="Q91" s="30">
        <f>IF($A91="","",IF($E91="Canceled","",IF(AND($E91="Completed",OR($G91="",$I91="",$K91="")),"Check missing actuals",IF(AND($O91&lt;&gt;"",Assumptions!$B$7&lt;&gt;"",IFERROR(ABS($O91),0)&gt;=Assumptions!$B$7),"Check cost variance",IF(AND($P91&lt;&gt;"",$H91&lt;&gt;"",Assumptions!$B$8&lt;&gt;"",$P91&lt;$H91*(1-Assumptions!$B$8)),"Check MPG","")))))</f>
        <v/>
      </c>
    </row>
    <row r="92" ht="20" customHeight="1">
      <c r="A92" s="47" t="n"/>
      <c r="B92" s="22" t="n"/>
      <c r="C92" s="22" t="n"/>
      <c r="D92" s="22" t="n"/>
      <c r="E92" s="23" t="n"/>
      <c r="F92" s="48" t="n"/>
      <c r="G92" s="48" t="n"/>
      <c r="H92" s="19">
        <f>IF($D92="","",IFERROR(VLOOKUP($D92,Assumptions!$A$13:$D$20,3,FALSE),""))</f>
        <v/>
      </c>
      <c r="I92" s="49" t="n"/>
      <c r="J92" s="53">
        <f>IF($D92="","",IFERROR(VLOOKUP($D92,Assumptions!$A$13:$D$20,4,FALSE),""))</f>
        <v/>
      </c>
      <c r="K92" s="51" t="n"/>
      <c r="L92" s="54">
        <f>IF(OR($A92="",$E92="Canceled",$F92="",$H92=""),"",IFERROR($F92/$H92,""))</f>
        <v/>
      </c>
      <c r="M92" s="41">
        <f>IF(OR($L92="",$J92=""),"",$L92*$J92)</f>
        <v/>
      </c>
      <c r="N92" s="41">
        <f>IF(OR($I92="",$K92=""),"",$I92*$K92)</f>
        <v/>
      </c>
      <c r="O92" s="44">
        <f>IF(OR($M92="",$N92=""),"",$N92-$M92)</f>
        <v/>
      </c>
      <c r="P92" s="19">
        <f>IF(OR($G92="",$I92=""),"",IFERROR($G92/$I92,""))</f>
        <v/>
      </c>
      <c r="Q92" s="33">
        <f>IF($A92="","",IF($E92="Canceled","",IF(AND($E92="Completed",OR($G92="",$I92="",$K92="")),"Check missing actuals",IF(AND($O92&lt;&gt;"",Assumptions!$B$7&lt;&gt;"",IFERROR(ABS($O92),0)&gt;=Assumptions!$B$7),"Check cost variance",IF(AND($P92&lt;&gt;"",$H92&lt;&gt;"",Assumptions!$B$8&lt;&gt;"",$P92&lt;$H92*(1-Assumptions!$B$8)),"Check MPG","")))))</f>
        <v/>
      </c>
    </row>
    <row r="93" ht="20" customHeight="1">
      <c r="A93" s="47" t="n"/>
      <c r="B93" s="22" t="n"/>
      <c r="C93" s="22" t="n"/>
      <c r="D93" s="22" t="n"/>
      <c r="E93" s="23" t="n"/>
      <c r="F93" s="48" t="n"/>
      <c r="G93" s="48" t="n"/>
      <c r="H93" s="25">
        <f>IF($D93="","",IFERROR(VLOOKUP($D93,Assumptions!$A$13:$D$20,3,FALSE),""))</f>
        <v/>
      </c>
      <c r="I93" s="49" t="n"/>
      <c r="J93" s="50">
        <f>IF($D93="","",IFERROR(VLOOKUP($D93,Assumptions!$A$13:$D$20,4,FALSE),""))</f>
        <v/>
      </c>
      <c r="K93" s="51" t="n"/>
      <c r="L93" s="52">
        <f>IF(OR($A93="",$E93="Canceled",$F93="",$H93=""),"",IFERROR($F93/$H93,""))</f>
        <v/>
      </c>
      <c r="M93" s="39">
        <f>IF(OR($L93="",$J93=""),"",$L93*$J93)</f>
        <v/>
      </c>
      <c r="N93" s="39">
        <f>IF(OR($I93="",$K93=""),"",$I93*$K93)</f>
        <v/>
      </c>
      <c r="O93" s="45">
        <f>IF(OR($M93="",$N93=""),"",$N93-$M93)</f>
        <v/>
      </c>
      <c r="P93" s="25">
        <f>IF(OR($G93="",$I93=""),"",IFERROR($G93/$I93,""))</f>
        <v/>
      </c>
      <c r="Q93" s="30">
        <f>IF($A93="","",IF($E93="Canceled","",IF(AND($E93="Completed",OR($G93="",$I93="",$K93="")),"Check missing actuals",IF(AND($O93&lt;&gt;"",Assumptions!$B$7&lt;&gt;"",IFERROR(ABS($O93),0)&gt;=Assumptions!$B$7),"Check cost variance",IF(AND($P93&lt;&gt;"",$H93&lt;&gt;"",Assumptions!$B$8&lt;&gt;"",$P93&lt;$H93*(1-Assumptions!$B$8)),"Check MPG","")))))</f>
        <v/>
      </c>
    </row>
    <row r="94" ht="20" customHeight="1">
      <c r="A94" s="47" t="n"/>
      <c r="B94" s="22" t="n"/>
      <c r="C94" s="22" t="n"/>
      <c r="D94" s="22" t="n"/>
      <c r="E94" s="23" t="n"/>
      <c r="F94" s="48" t="n"/>
      <c r="G94" s="48" t="n"/>
      <c r="H94" s="19">
        <f>IF($D94="","",IFERROR(VLOOKUP($D94,Assumptions!$A$13:$D$20,3,FALSE),""))</f>
        <v/>
      </c>
      <c r="I94" s="49" t="n"/>
      <c r="J94" s="53">
        <f>IF($D94="","",IFERROR(VLOOKUP($D94,Assumptions!$A$13:$D$20,4,FALSE),""))</f>
        <v/>
      </c>
      <c r="K94" s="51" t="n"/>
      <c r="L94" s="54">
        <f>IF(OR($A94="",$E94="Canceled",$F94="",$H94=""),"",IFERROR($F94/$H94,""))</f>
        <v/>
      </c>
      <c r="M94" s="41">
        <f>IF(OR($L94="",$J94=""),"",$L94*$J94)</f>
        <v/>
      </c>
      <c r="N94" s="41">
        <f>IF(OR($I94="",$K94=""),"",$I94*$K94)</f>
        <v/>
      </c>
      <c r="O94" s="44">
        <f>IF(OR($M94="",$N94=""),"",$N94-$M94)</f>
        <v/>
      </c>
      <c r="P94" s="19">
        <f>IF(OR($G94="",$I94=""),"",IFERROR($G94/$I94,""))</f>
        <v/>
      </c>
      <c r="Q94" s="33">
        <f>IF($A94="","",IF($E94="Canceled","",IF(AND($E94="Completed",OR($G94="",$I94="",$K94="")),"Check missing actuals",IF(AND($O94&lt;&gt;"",Assumptions!$B$7&lt;&gt;"",IFERROR(ABS($O94),0)&gt;=Assumptions!$B$7),"Check cost variance",IF(AND($P94&lt;&gt;"",$H94&lt;&gt;"",Assumptions!$B$8&lt;&gt;"",$P94&lt;$H94*(1-Assumptions!$B$8)),"Check MPG","")))))</f>
        <v/>
      </c>
    </row>
    <row r="95" ht="20" customHeight="1">
      <c r="A95" s="47" t="n"/>
      <c r="B95" s="22" t="n"/>
      <c r="C95" s="22" t="n"/>
      <c r="D95" s="22" t="n"/>
      <c r="E95" s="23" t="n"/>
      <c r="F95" s="48" t="n"/>
      <c r="G95" s="48" t="n"/>
      <c r="H95" s="25">
        <f>IF($D95="","",IFERROR(VLOOKUP($D95,Assumptions!$A$13:$D$20,3,FALSE),""))</f>
        <v/>
      </c>
      <c r="I95" s="49" t="n"/>
      <c r="J95" s="50">
        <f>IF($D95="","",IFERROR(VLOOKUP($D95,Assumptions!$A$13:$D$20,4,FALSE),""))</f>
        <v/>
      </c>
      <c r="K95" s="51" t="n"/>
      <c r="L95" s="52">
        <f>IF(OR($A95="",$E95="Canceled",$F95="",$H95=""),"",IFERROR($F95/$H95,""))</f>
        <v/>
      </c>
      <c r="M95" s="39">
        <f>IF(OR($L95="",$J95=""),"",$L95*$J95)</f>
        <v/>
      </c>
      <c r="N95" s="39">
        <f>IF(OR($I95="",$K95=""),"",$I95*$K95)</f>
        <v/>
      </c>
      <c r="O95" s="45">
        <f>IF(OR($M95="",$N95=""),"",$N95-$M95)</f>
        <v/>
      </c>
      <c r="P95" s="25">
        <f>IF(OR($G95="",$I95=""),"",IFERROR($G95/$I95,""))</f>
        <v/>
      </c>
      <c r="Q95" s="30">
        <f>IF($A95="","",IF($E95="Canceled","",IF(AND($E95="Completed",OR($G95="",$I95="",$K95="")),"Check missing actuals",IF(AND($O95&lt;&gt;"",Assumptions!$B$7&lt;&gt;"",IFERROR(ABS($O95),0)&gt;=Assumptions!$B$7),"Check cost variance",IF(AND($P95&lt;&gt;"",$H95&lt;&gt;"",Assumptions!$B$8&lt;&gt;"",$P95&lt;$H95*(1-Assumptions!$B$8)),"Check MPG","")))))</f>
        <v/>
      </c>
    </row>
    <row r="96" ht="20" customHeight="1">
      <c r="A96" s="47" t="n"/>
      <c r="B96" s="22" t="n"/>
      <c r="C96" s="22" t="n"/>
      <c r="D96" s="22" t="n"/>
      <c r="E96" s="23" t="n"/>
      <c r="F96" s="48" t="n"/>
      <c r="G96" s="48" t="n"/>
      <c r="H96" s="19">
        <f>IF($D96="","",IFERROR(VLOOKUP($D96,Assumptions!$A$13:$D$20,3,FALSE),""))</f>
        <v/>
      </c>
      <c r="I96" s="49" t="n"/>
      <c r="J96" s="53">
        <f>IF($D96="","",IFERROR(VLOOKUP($D96,Assumptions!$A$13:$D$20,4,FALSE),""))</f>
        <v/>
      </c>
      <c r="K96" s="51" t="n"/>
      <c r="L96" s="54">
        <f>IF(OR($A96="",$E96="Canceled",$F96="",$H96=""),"",IFERROR($F96/$H96,""))</f>
        <v/>
      </c>
      <c r="M96" s="41">
        <f>IF(OR($L96="",$J96=""),"",$L96*$J96)</f>
        <v/>
      </c>
      <c r="N96" s="41">
        <f>IF(OR($I96="",$K96=""),"",$I96*$K96)</f>
        <v/>
      </c>
      <c r="O96" s="44">
        <f>IF(OR($M96="",$N96=""),"",$N96-$M96)</f>
        <v/>
      </c>
      <c r="P96" s="19">
        <f>IF(OR($G96="",$I96=""),"",IFERROR($G96/$I96,""))</f>
        <v/>
      </c>
      <c r="Q96" s="33">
        <f>IF($A96="","",IF($E96="Canceled","",IF(AND($E96="Completed",OR($G96="",$I96="",$K96="")),"Check missing actuals",IF(AND($O96&lt;&gt;"",Assumptions!$B$7&lt;&gt;"",IFERROR(ABS($O96),0)&gt;=Assumptions!$B$7),"Check cost variance",IF(AND($P96&lt;&gt;"",$H96&lt;&gt;"",Assumptions!$B$8&lt;&gt;"",$P96&lt;$H96*(1-Assumptions!$B$8)),"Check MPG","")))))</f>
        <v/>
      </c>
    </row>
    <row r="97" ht="20" customHeight="1">
      <c r="A97" s="47" t="n"/>
      <c r="B97" s="22" t="n"/>
      <c r="C97" s="22" t="n"/>
      <c r="D97" s="22" t="n"/>
      <c r="E97" s="23" t="n"/>
      <c r="F97" s="48" t="n"/>
      <c r="G97" s="48" t="n"/>
      <c r="H97" s="25">
        <f>IF($D97="","",IFERROR(VLOOKUP($D97,Assumptions!$A$13:$D$20,3,FALSE),""))</f>
        <v/>
      </c>
      <c r="I97" s="49" t="n"/>
      <c r="J97" s="50">
        <f>IF($D97="","",IFERROR(VLOOKUP($D97,Assumptions!$A$13:$D$20,4,FALSE),""))</f>
        <v/>
      </c>
      <c r="K97" s="51" t="n"/>
      <c r="L97" s="52">
        <f>IF(OR($A97="",$E97="Canceled",$F97="",$H97=""),"",IFERROR($F97/$H97,""))</f>
        <v/>
      </c>
      <c r="M97" s="39">
        <f>IF(OR($L97="",$J97=""),"",$L97*$J97)</f>
        <v/>
      </c>
      <c r="N97" s="39">
        <f>IF(OR($I97="",$K97=""),"",$I97*$K97)</f>
        <v/>
      </c>
      <c r="O97" s="45">
        <f>IF(OR($M97="",$N97=""),"",$N97-$M97)</f>
        <v/>
      </c>
      <c r="P97" s="25">
        <f>IF(OR($G97="",$I97=""),"",IFERROR($G97/$I97,""))</f>
        <v/>
      </c>
      <c r="Q97" s="30">
        <f>IF($A97="","",IF($E97="Canceled","",IF(AND($E97="Completed",OR($G97="",$I97="",$K97="")),"Check missing actuals",IF(AND($O97&lt;&gt;"",Assumptions!$B$7&lt;&gt;"",IFERROR(ABS($O97),0)&gt;=Assumptions!$B$7),"Check cost variance",IF(AND($P97&lt;&gt;"",$H97&lt;&gt;"",Assumptions!$B$8&lt;&gt;"",$P97&lt;$H97*(1-Assumptions!$B$8)),"Check MPG","")))))</f>
        <v/>
      </c>
    </row>
    <row r="98" ht="20" customHeight="1">
      <c r="A98" s="47" t="n"/>
      <c r="B98" s="22" t="n"/>
      <c r="C98" s="22" t="n"/>
      <c r="D98" s="22" t="n"/>
      <c r="E98" s="23" t="n"/>
      <c r="F98" s="48" t="n"/>
      <c r="G98" s="48" t="n"/>
      <c r="H98" s="19">
        <f>IF($D98="","",IFERROR(VLOOKUP($D98,Assumptions!$A$13:$D$20,3,FALSE),""))</f>
        <v/>
      </c>
      <c r="I98" s="49" t="n"/>
      <c r="J98" s="53">
        <f>IF($D98="","",IFERROR(VLOOKUP($D98,Assumptions!$A$13:$D$20,4,FALSE),""))</f>
        <v/>
      </c>
      <c r="K98" s="51" t="n"/>
      <c r="L98" s="54">
        <f>IF(OR($A98="",$E98="Canceled",$F98="",$H98=""),"",IFERROR($F98/$H98,""))</f>
        <v/>
      </c>
      <c r="M98" s="41">
        <f>IF(OR($L98="",$J98=""),"",$L98*$J98)</f>
        <v/>
      </c>
      <c r="N98" s="41">
        <f>IF(OR($I98="",$K98=""),"",$I98*$K98)</f>
        <v/>
      </c>
      <c r="O98" s="44">
        <f>IF(OR($M98="",$N98=""),"",$N98-$M98)</f>
        <v/>
      </c>
      <c r="P98" s="19">
        <f>IF(OR($G98="",$I98=""),"",IFERROR($G98/$I98,""))</f>
        <v/>
      </c>
      <c r="Q98" s="33">
        <f>IF($A98="","",IF($E98="Canceled","",IF(AND($E98="Completed",OR($G98="",$I98="",$K98="")),"Check missing actuals",IF(AND($O98&lt;&gt;"",Assumptions!$B$7&lt;&gt;"",IFERROR(ABS($O98),0)&gt;=Assumptions!$B$7),"Check cost variance",IF(AND($P98&lt;&gt;"",$H98&lt;&gt;"",Assumptions!$B$8&lt;&gt;"",$P98&lt;$H98*(1-Assumptions!$B$8)),"Check MPG","")))))</f>
        <v/>
      </c>
    </row>
    <row r="99" ht="20" customHeight="1">
      <c r="A99" s="47" t="n"/>
      <c r="B99" s="22" t="n"/>
      <c r="C99" s="22" t="n"/>
      <c r="D99" s="22" t="n"/>
      <c r="E99" s="23" t="n"/>
      <c r="F99" s="48" t="n"/>
      <c r="G99" s="48" t="n"/>
      <c r="H99" s="25">
        <f>IF($D99="","",IFERROR(VLOOKUP($D99,Assumptions!$A$13:$D$20,3,FALSE),""))</f>
        <v/>
      </c>
      <c r="I99" s="49" t="n"/>
      <c r="J99" s="50">
        <f>IF($D99="","",IFERROR(VLOOKUP($D99,Assumptions!$A$13:$D$20,4,FALSE),""))</f>
        <v/>
      </c>
      <c r="K99" s="51" t="n"/>
      <c r="L99" s="52">
        <f>IF(OR($A99="",$E99="Canceled",$F99="",$H99=""),"",IFERROR($F99/$H99,""))</f>
        <v/>
      </c>
      <c r="M99" s="39">
        <f>IF(OR($L99="",$J99=""),"",$L99*$J99)</f>
        <v/>
      </c>
      <c r="N99" s="39">
        <f>IF(OR($I99="",$K99=""),"",$I99*$K99)</f>
        <v/>
      </c>
      <c r="O99" s="45">
        <f>IF(OR($M99="",$N99=""),"",$N99-$M99)</f>
        <v/>
      </c>
      <c r="P99" s="25">
        <f>IF(OR($G99="",$I99=""),"",IFERROR($G99/$I99,""))</f>
        <v/>
      </c>
      <c r="Q99" s="30">
        <f>IF($A99="","",IF($E99="Canceled","",IF(AND($E99="Completed",OR($G99="",$I99="",$K99="")),"Check missing actuals",IF(AND($O99&lt;&gt;"",Assumptions!$B$7&lt;&gt;"",IFERROR(ABS($O99),0)&gt;=Assumptions!$B$7),"Check cost variance",IF(AND($P99&lt;&gt;"",$H99&lt;&gt;"",Assumptions!$B$8&lt;&gt;"",$P99&lt;$H99*(1-Assumptions!$B$8)),"Check MPG","")))))</f>
        <v/>
      </c>
    </row>
    <row r="100" ht="20" customHeight="1">
      <c r="A100" s="47" t="n"/>
      <c r="B100" s="22" t="n"/>
      <c r="C100" s="22" t="n"/>
      <c r="D100" s="22" t="n"/>
      <c r="E100" s="23" t="n"/>
      <c r="F100" s="48" t="n"/>
      <c r="G100" s="48" t="n"/>
      <c r="H100" s="19">
        <f>IF($D100="","",IFERROR(VLOOKUP($D100,Assumptions!$A$13:$D$20,3,FALSE),""))</f>
        <v/>
      </c>
      <c r="I100" s="49" t="n"/>
      <c r="J100" s="53">
        <f>IF($D100="","",IFERROR(VLOOKUP($D100,Assumptions!$A$13:$D$20,4,FALSE),""))</f>
        <v/>
      </c>
      <c r="K100" s="51" t="n"/>
      <c r="L100" s="54">
        <f>IF(OR($A100="",$E100="Canceled",$F100="",$H100=""),"",IFERROR($F100/$H100,""))</f>
        <v/>
      </c>
      <c r="M100" s="41">
        <f>IF(OR($L100="",$J100=""),"",$L100*$J100)</f>
        <v/>
      </c>
      <c r="N100" s="41">
        <f>IF(OR($I100="",$K100=""),"",$I100*$K100)</f>
        <v/>
      </c>
      <c r="O100" s="44">
        <f>IF(OR($M100="",$N100=""),"",$N100-$M100)</f>
        <v/>
      </c>
      <c r="P100" s="19">
        <f>IF(OR($G100="",$I100=""),"",IFERROR($G100/$I100,""))</f>
        <v/>
      </c>
      <c r="Q100" s="33">
        <f>IF($A100="","",IF($E100="Canceled","",IF(AND($E100="Completed",OR($G100="",$I100="",$K100="")),"Check missing actuals",IF(AND($O100&lt;&gt;"",Assumptions!$B$7&lt;&gt;"",IFERROR(ABS($O100),0)&gt;=Assumptions!$B$7),"Check cost variance",IF(AND($P100&lt;&gt;"",$H100&lt;&gt;"",Assumptions!$B$8&lt;&gt;"",$P100&lt;$H100*(1-Assumptions!$B$8)),"Check MPG","")))))</f>
        <v/>
      </c>
    </row>
    <row r="101" ht="20" customHeight="1">
      <c r="A101" s="47" t="n"/>
      <c r="B101" s="22" t="n"/>
      <c r="C101" s="22" t="n"/>
      <c r="D101" s="22" t="n"/>
      <c r="E101" s="23" t="n"/>
      <c r="F101" s="48" t="n"/>
      <c r="G101" s="48" t="n"/>
      <c r="H101" s="25">
        <f>IF($D101="","",IFERROR(VLOOKUP($D101,Assumptions!$A$13:$D$20,3,FALSE),""))</f>
        <v/>
      </c>
      <c r="I101" s="49" t="n"/>
      <c r="J101" s="50">
        <f>IF($D101="","",IFERROR(VLOOKUP($D101,Assumptions!$A$13:$D$20,4,FALSE),""))</f>
        <v/>
      </c>
      <c r="K101" s="51" t="n"/>
      <c r="L101" s="52">
        <f>IF(OR($A101="",$E101="Canceled",$F101="",$H101=""),"",IFERROR($F101/$H101,""))</f>
        <v/>
      </c>
      <c r="M101" s="39">
        <f>IF(OR($L101="",$J101=""),"",$L101*$J101)</f>
        <v/>
      </c>
      <c r="N101" s="39">
        <f>IF(OR($I101="",$K101=""),"",$I101*$K101)</f>
        <v/>
      </c>
      <c r="O101" s="45">
        <f>IF(OR($M101="",$N101=""),"",$N101-$M101)</f>
        <v/>
      </c>
      <c r="P101" s="25">
        <f>IF(OR($G101="",$I101=""),"",IFERROR($G101/$I101,""))</f>
        <v/>
      </c>
      <c r="Q101" s="30">
        <f>IF($A101="","",IF($E101="Canceled","",IF(AND($E101="Completed",OR($G101="",$I101="",$K101="")),"Check missing actuals",IF(AND($O101&lt;&gt;"",Assumptions!$B$7&lt;&gt;"",IFERROR(ABS($O101),0)&gt;=Assumptions!$B$7),"Check cost variance",IF(AND($P101&lt;&gt;"",$H101&lt;&gt;"",Assumptions!$B$8&lt;&gt;"",$P101&lt;$H101*(1-Assumptions!$B$8)),"Check MPG","")))))</f>
        <v/>
      </c>
    </row>
    <row r="102" ht="20" customHeight="1">
      <c r="A102" s="47" t="n"/>
      <c r="B102" s="22" t="n"/>
      <c r="C102" s="22" t="n"/>
      <c r="D102" s="22" t="n"/>
      <c r="E102" s="23" t="n"/>
      <c r="F102" s="48" t="n"/>
      <c r="G102" s="48" t="n"/>
      <c r="H102" s="19">
        <f>IF($D102="","",IFERROR(VLOOKUP($D102,Assumptions!$A$13:$D$20,3,FALSE),""))</f>
        <v/>
      </c>
      <c r="I102" s="49" t="n"/>
      <c r="J102" s="53">
        <f>IF($D102="","",IFERROR(VLOOKUP($D102,Assumptions!$A$13:$D$20,4,FALSE),""))</f>
        <v/>
      </c>
      <c r="K102" s="51" t="n"/>
      <c r="L102" s="54">
        <f>IF(OR($A102="",$E102="Canceled",$F102="",$H102=""),"",IFERROR($F102/$H102,""))</f>
        <v/>
      </c>
      <c r="M102" s="41">
        <f>IF(OR($L102="",$J102=""),"",$L102*$J102)</f>
        <v/>
      </c>
      <c r="N102" s="41">
        <f>IF(OR($I102="",$K102=""),"",$I102*$K102)</f>
        <v/>
      </c>
      <c r="O102" s="44">
        <f>IF(OR($M102="",$N102=""),"",$N102-$M102)</f>
        <v/>
      </c>
      <c r="P102" s="19">
        <f>IF(OR($G102="",$I102=""),"",IFERROR($G102/$I102,""))</f>
        <v/>
      </c>
      <c r="Q102" s="33">
        <f>IF($A102="","",IF($E102="Canceled","",IF(AND($E102="Completed",OR($G102="",$I102="",$K102="")),"Check missing actuals",IF(AND($O102&lt;&gt;"",Assumptions!$B$7&lt;&gt;"",IFERROR(ABS($O102),0)&gt;=Assumptions!$B$7),"Check cost variance",IF(AND($P102&lt;&gt;"",$H102&lt;&gt;"",Assumptions!$B$8&lt;&gt;"",$P102&lt;$H102*(1-Assumptions!$B$8)),"Check MPG","")))))</f>
        <v/>
      </c>
    </row>
    <row r="103" ht="20" customHeight="1">
      <c r="A103" s="47" t="n"/>
      <c r="B103" s="22" t="n"/>
      <c r="C103" s="22" t="n"/>
      <c r="D103" s="22" t="n"/>
      <c r="E103" s="23" t="n"/>
      <c r="F103" s="48" t="n"/>
      <c r="G103" s="48" t="n"/>
      <c r="H103" s="25">
        <f>IF($D103="","",IFERROR(VLOOKUP($D103,Assumptions!$A$13:$D$20,3,FALSE),""))</f>
        <v/>
      </c>
      <c r="I103" s="49" t="n"/>
      <c r="J103" s="50">
        <f>IF($D103="","",IFERROR(VLOOKUP($D103,Assumptions!$A$13:$D$20,4,FALSE),""))</f>
        <v/>
      </c>
      <c r="K103" s="51" t="n"/>
      <c r="L103" s="52">
        <f>IF(OR($A103="",$E103="Canceled",$F103="",$H103=""),"",IFERROR($F103/$H103,""))</f>
        <v/>
      </c>
      <c r="M103" s="39">
        <f>IF(OR($L103="",$J103=""),"",$L103*$J103)</f>
        <v/>
      </c>
      <c r="N103" s="39">
        <f>IF(OR($I103="",$K103=""),"",$I103*$K103)</f>
        <v/>
      </c>
      <c r="O103" s="45">
        <f>IF(OR($M103="",$N103=""),"",$N103-$M103)</f>
        <v/>
      </c>
      <c r="P103" s="25">
        <f>IF(OR($G103="",$I103=""),"",IFERROR($G103/$I103,""))</f>
        <v/>
      </c>
      <c r="Q103" s="30">
        <f>IF($A103="","",IF($E103="Canceled","",IF(AND($E103="Completed",OR($G103="",$I103="",$K103="")),"Check missing actuals",IF(AND($O103&lt;&gt;"",Assumptions!$B$7&lt;&gt;"",IFERROR(ABS($O103),0)&gt;=Assumptions!$B$7),"Check cost variance",IF(AND($P103&lt;&gt;"",$H103&lt;&gt;"",Assumptions!$B$8&lt;&gt;"",$P103&lt;$H103*(1-Assumptions!$B$8)),"Check MPG","")))))</f>
        <v/>
      </c>
    </row>
    <row r="104" ht="20" customHeight="1">
      <c r="A104" s="47" t="n"/>
      <c r="B104" s="22" t="n"/>
      <c r="C104" s="22" t="n"/>
      <c r="D104" s="22" t="n"/>
      <c r="E104" s="23" t="n"/>
      <c r="F104" s="48" t="n"/>
      <c r="G104" s="48" t="n"/>
      <c r="H104" s="19">
        <f>IF($D104="","",IFERROR(VLOOKUP($D104,Assumptions!$A$13:$D$20,3,FALSE),""))</f>
        <v/>
      </c>
      <c r="I104" s="49" t="n"/>
      <c r="J104" s="53">
        <f>IF($D104="","",IFERROR(VLOOKUP($D104,Assumptions!$A$13:$D$20,4,FALSE),""))</f>
        <v/>
      </c>
      <c r="K104" s="51" t="n"/>
      <c r="L104" s="54">
        <f>IF(OR($A104="",$E104="Canceled",$F104="",$H104=""),"",IFERROR($F104/$H104,""))</f>
        <v/>
      </c>
      <c r="M104" s="41">
        <f>IF(OR($L104="",$J104=""),"",$L104*$J104)</f>
        <v/>
      </c>
      <c r="N104" s="41">
        <f>IF(OR($I104="",$K104=""),"",$I104*$K104)</f>
        <v/>
      </c>
      <c r="O104" s="44">
        <f>IF(OR($M104="",$N104=""),"",$N104-$M104)</f>
        <v/>
      </c>
      <c r="P104" s="19">
        <f>IF(OR($G104="",$I104=""),"",IFERROR($G104/$I104,""))</f>
        <v/>
      </c>
      <c r="Q104" s="33">
        <f>IF($A104="","",IF($E104="Canceled","",IF(AND($E104="Completed",OR($G104="",$I104="",$K104="")),"Check missing actuals",IF(AND($O104&lt;&gt;"",Assumptions!$B$7&lt;&gt;"",IFERROR(ABS($O104),0)&gt;=Assumptions!$B$7),"Check cost variance",IF(AND($P104&lt;&gt;"",$H104&lt;&gt;"",Assumptions!$B$8&lt;&gt;"",$P104&lt;$H104*(1-Assumptions!$B$8)),"Check MPG","")))))</f>
        <v/>
      </c>
    </row>
  </sheetData>
  <autoFilter ref="A4:Q104"/>
  <mergeCells count="1">
    <mergeCell ref="A1:Q1"/>
  </mergeCells>
  <conditionalFormatting sqref="Q5:Q104">
    <cfRule type="expression" priority="1" dxfId="0">
      <formula>$Q5&lt;&gt;""</formula>
    </cfRule>
  </conditionalFormatting>
  <dataValidations count="8">
    <dataValidation sqref="A5:A104" showDropDown="0" showInputMessage="0" showErrorMessage="0" allowBlank="0" errorTitle="Check date" error="Enter a date within the editable budget period." promptTitle="Fuel log date" prompt="Use a date from the budget period on the Assumptions sheet." type="date" operator="between">
      <formula1>Assumptions!$B$4</formula1>
      <formula2>Assumptions!$B$5</formula2>
    </dataValidation>
    <dataValidation sqref="B5:B104" showDropDown="0" showInputMessage="0" showErrorMessage="0" allowBlank="0" errorTitle="Check route" error="Choose a route from the editable Assumptions list." type="list">
      <formula1>INDIRECT("'Assumptions'!$F$13:$F$20")</formula1>
    </dataValidation>
    <dataValidation sqref="C5:C104" showDropDown="0" showInputMessage="0" showErrorMessage="0" allowBlank="0" errorTitle="Check technician" error="Choose a technician from the editable Assumptions list." type="list">
      <formula1>INDIRECT("'Assumptions'!$H$13:$H$20")</formula1>
    </dataValidation>
    <dataValidation sqref="D5:D104" showDropDown="0" showInputMessage="0" showErrorMessage="0" allowBlank="0" errorTitle="Check vehicle" error="Choose a vehicle from the editable Assumptions list." type="list">
      <formula1>INDIRECT("'Assumptions'!$A$13:$A$20")</formula1>
    </dataValidation>
    <dataValidation sqref="E5:E104" showDropDown="0" showInputMessage="0" showErrorMessage="0" allowBlank="0" errorTitle="Check status" error="Choose Planned, Completed, or Canceled." type="list">
      <formula1>"Planned,Completed,Canceled"</formula1>
    </dataValidation>
    <dataValidation sqref="F5:G104" showDropDown="0" showInputMessage="0" showErrorMessage="0" allowBlank="0" errorTitle="Check miles" error="Enter miles from 0 through 1,500." type="decimal" operator="between">
      <formula1>0</formula1>
      <formula2>1500</formula2>
    </dataValidation>
    <dataValidation sqref="I5:I104" showDropDown="0" showInputMessage="0" showErrorMessage="0" allowBlank="0" errorTitle="Check gallons" error="Enter gallons from 0.01 through 100." type="decimal" operator="between">
      <formula1>0.01</formula1>
      <formula2>100</formula2>
    </dataValidation>
    <dataValidation sqref="K5:K104" showDropDown="0" showInputMessage="0" showErrorMessage="0" allowBlank="0" errorTitle="Check price" error="Enter a price per gallon from $0.01 through $20.00." type="decimal" operator="between">
      <formula1>0.01</formula1>
      <formula2>20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15" customWidth="1" min="3" max="3"/>
    <col width="23" customWidth="1" min="4" max="4"/>
    <col width="3" customWidth="1" min="5" max="5"/>
    <col width="25" customWidth="1" min="6" max="6"/>
    <col width="3" customWidth="1" min="7" max="7"/>
    <col width="27" customWidth="1" min="8" max="8"/>
    <col width="3" customWidth="1" min="9" max="9"/>
    <col width="15" customWidth="1" min="10" max="10"/>
  </cols>
  <sheetData>
    <row r="1" ht="28" customHeight="1">
      <c r="A1" s="1" t="inlineStr">
        <is>
          <t>Pest Control Fuel Budget Assumptions</t>
        </is>
      </c>
    </row>
    <row r="2" ht="30" customHeight="1">
      <c r="A2" s="2" t="inlineStr">
        <is>
          <t>Yellow cells are editable. All sample names, routes, vehicles, and values are fictional planning examples.</t>
        </is>
      </c>
    </row>
    <row r="3">
      <c r="A3" s="4" t="inlineStr">
        <is>
          <t>Planning Assumption</t>
        </is>
      </c>
      <c r="B3" s="4" t="inlineStr">
        <is>
          <t>Editable Value</t>
        </is>
      </c>
    </row>
    <row r="4">
      <c r="A4" s="11" t="inlineStr">
        <is>
          <t>Budget Period Start</t>
        </is>
      </c>
      <c r="B4" s="47" t="n">
        <v>46247</v>
      </c>
    </row>
    <row r="5">
      <c r="A5" s="7" t="inlineStr">
        <is>
          <t>Budget Period End</t>
        </is>
      </c>
      <c r="B5" s="47" t="n">
        <v>46276</v>
      </c>
    </row>
    <row r="6">
      <c r="A6" s="11" t="inlineStr">
        <is>
          <t>Period Fuel Budget</t>
        </is>
      </c>
      <c r="B6" s="55" t="n">
        <v>350</v>
      </c>
    </row>
    <row r="7">
      <c r="A7" s="7" t="inlineStr">
        <is>
          <t>Cost Variance Review Threshold</t>
        </is>
      </c>
      <c r="B7" s="55" t="n">
        <v>5</v>
      </c>
    </row>
    <row r="8">
      <c r="A8" s="11" t="inlineStr">
        <is>
          <t>MPG Deviation Review Threshold</t>
        </is>
      </c>
      <c r="B8" s="56" t="n">
        <v>0.15</v>
      </c>
    </row>
    <row r="9"/>
    <row r="10">
      <c r="A10" s="36" t="inlineStr">
        <is>
          <t>Vehicle Planning Inputs</t>
        </is>
      </c>
      <c r="B10" s="36" t="n"/>
      <c r="C10" s="36" t="n"/>
      <c r="D10" s="36" t="n"/>
      <c r="F10" s="36" t="inlineStr">
        <is>
          <t>Route Choices</t>
        </is>
      </c>
      <c r="H10" s="36" t="inlineStr">
        <is>
          <t>Technician Choices</t>
        </is>
      </c>
      <c r="J10" s="36" t="inlineStr">
        <is>
          <t>Status Choices</t>
        </is>
      </c>
    </row>
    <row r="11">
      <c r="A11" s="2" t="inlineStr">
        <is>
          <t>Budget MPG and price are editable internal estimates, not guaranteed operating results.</t>
        </is>
      </c>
    </row>
    <row r="12">
      <c r="A12" s="3" t="inlineStr">
        <is>
          <t>Vehicle</t>
        </is>
      </c>
      <c r="B12" s="3" t="inlineStr">
        <is>
          <t>Fuel Type</t>
        </is>
      </c>
      <c r="C12" s="3" t="inlineStr">
        <is>
          <t>Budget MPG</t>
        </is>
      </c>
      <c r="D12" s="3" t="inlineStr">
        <is>
          <t>Budget Price per Gallon</t>
        </is>
      </c>
      <c r="F12" s="3" t="inlineStr">
        <is>
          <t>Route</t>
        </is>
      </c>
      <c r="H12" s="3" t="inlineStr">
        <is>
          <t>Technician</t>
        </is>
      </c>
      <c r="J12" s="3" t="inlineStr">
        <is>
          <t>Status</t>
        </is>
      </c>
    </row>
    <row r="13">
      <c r="A13" s="22" t="inlineStr">
        <is>
          <t>Fictional Van A</t>
        </is>
      </c>
      <c r="B13" s="22" t="inlineStr">
        <is>
          <t>Gasoline</t>
        </is>
      </c>
      <c r="C13" s="37" t="n">
        <v>19.5</v>
      </c>
      <c r="D13" s="51" t="n">
        <v>3.65</v>
      </c>
      <c r="F13" s="22" t="inlineStr">
        <is>
          <t>Fictional North Loop</t>
        </is>
      </c>
      <c r="H13" s="22" t="inlineStr">
        <is>
          <t>Avery Quill (Fictional)</t>
        </is>
      </c>
      <c r="J13" s="22" t="inlineStr">
        <is>
          <t>Planned</t>
        </is>
      </c>
    </row>
    <row r="14">
      <c r="A14" s="22" t="inlineStr">
        <is>
          <t>Fictional Van B</t>
        </is>
      </c>
      <c r="B14" s="22" t="inlineStr">
        <is>
          <t>Gasoline</t>
        </is>
      </c>
      <c r="C14" s="37" t="n">
        <v>18</v>
      </c>
      <c r="D14" s="51" t="n">
        <v>3.65</v>
      </c>
      <c r="F14" s="22" t="inlineStr">
        <is>
          <t>Fictional East Loop</t>
        </is>
      </c>
      <c r="H14" s="22" t="inlineStr">
        <is>
          <t>Morgan Vale (Fictional)</t>
        </is>
      </c>
      <c r="J14" s="22" t="inlineStr">
        <is>
          <t>Completed</t>
        </is>
      </c>
    </row>
    <row r="15">
      <c r="A15" s="22" t="inlineStr">
        <is>
          <t>Fictional Hybrid C</t>
        </is>
      </c>
      <c r="B15" s="22" t="inlineStr">
        <is>
          <t>Gasoline</t>
        </is>
      </c>
      <c r="C15" s="37" t="n">
        <v>32</v>
      </c>
      <c r="D15" s="51" t="n">
        <v>3.65</v>
      </c>
      <c r="F15" s="22" t="inlineStr">
        <is>
          <t>Fictional South Loop</t>
        </is>
      </c>
      <c r="H15" s="22" t="inlineStr">
        <is>
          <t>Riley Ember (Fictional)</t>
        </is>
      </c>
      <c r="J15" s="22" t="inlineStr">
        <is>
          <t>Canceled</t>
        </is>
      </c>
    </row>
    <row r="16">
      <c r="A16" s="22" t="inlineStr">
        <is>
          <t>Fictional Truck D</t>
        </is>
      </c>
      <c r="B16" s="22" t="inlineStr">
        <is>
          <t>Gasoline</t>
        </is>
      </c>
      <c r="C16" s="37" t="n">
        <v>16</v>
      </c>
      <c r="D16" s="51" t="n">
        <v>3.75</v>
      </c>
      <c r="F16" s="22" t="inlineStr">
        <is>
          <t>Fictional West Loop</t>
        </is>
      </c>
      <c r="H16" s="22" t="inlineStr">
        <is>
          <t>Jordan Pine (Fictional)</t>
        </is>
      </c>
    </row>
    <row r="17">
      <c r="A17" s="22" t="n"/>
      <c r="B17" s="22" t="n"/>
      <c r="C17" s="37" t="n"/>
      <c r="D17" s="51" t="n"/>
      <c r="F17" s="22" t="n"/>
      <c r="H17" s="22" t="n"/>
    </row>
    <row r="18">
      <c r="A18" s="22" t="n"/>
      <c r="B18" s="22" t="n"/>
      <c r="C18" s="37" t="n"/>
      <c r="D18" s="51" t="n"/>
      <c r="F18" s="22" t="n"/>
      <c r="H18" s="22" t="n"/>
    </row>
    <row r="19">
      <c r="A19" s="22" t="n"/>
      <c r="B19" s="22" t="n"/>
      <c r="C19" s="37" t="n"/>
      <c r="D19" s="51" t="n"/>
      <c r="F19" s="22" t="n"/>
      <c r="H19" s="22" t="n"/>
    </row>
    <row r="20">
      <c r="A20" s="22" t="n"/>
      <c r="B20" s="22" t="n"/>
      <c r="C20" s="37" t="n"/>
      <c r="D20" s="51" t="n"/>
      <c r="F20" s="22" t="n"/>
      <c r="H20" s="22" t="n"/>
    </row>
  </sheetData>
  <mergeCells count="1">
    <mergeCell ref="A1:J1"/>
  </mergeCells>
  <conditionalFormatting sqref="B4:B5">
    <cfRule type="expression" priority="1" dxfId="0">
      <formula>$B$5&lt;$B$4</formula>
    </cfRule>
  </conditionalFormatting>
  <dataValidations count="5">
    <dataValidation sqref="B4:B5" showDropDown="0" showInputMessage="0" showErrorMessage="0" allowBlank="0" errorTitle="Check date" error="Enter a valid planning date within the allowed range." promptTitle="Planning date" prompt="Enter a planning period date." type="date" operator="between">
      <formula1>DATE(2021,1,1)</formula1>
      <formula2>DATE(2031,12,31)</formula2>
    </dataValidation>
    <dataValidation sqref="B6:B7" showDropDown="0" showInputMessage="0" showErrorMessage="0" allowBlank="0" errorTitle="Check amount" error="Enter a value from 0 through 1,000,000." type="decimal" operator="between">
      <formula1>0</formula1>
      <formula2>1000000</formula2>
    </dataValidation>
    <dataValidation sqref="B8" showDropDown="0" showInputMessage="0" showErrorMessage="0" allowBlank="0" errorTitle="Check percentage" error="Enter a percentage from 0% through 100%." type="decimal" operator="between">
      <formula1>0</formula1>
      <formula2>1</formula2>
    </dataValidation>
    <dataValidation sqref="C13:C20" showDropDown="0" showInputMessage="0" showErrorMessage="0" allowBlank="0" errorTitle="Check MPG" error="Enter a budget MPG from 1 through 100." type="decimal" operator="between">
      <formula1>1</formula1>
      <formula2>100</formula2>
    </dataValidation>
    <dataValidation sqref="D13:D20" showDropDown="0" showInputMessage="0" showErrorMessage="0" allowBlank="0" errorTitle="Check price" error="Enter a budget price per gallon from $0.01 through $20.00." type="decimal" operator="between">
      <formula1>0.01</formula1>
      <formula2>20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Planning Example</dc:creator>
  <dc:title xmlns:dc="http://purl.org/dc/elements/1.1/">Pest Control Fuel Budget Spreadsheet</dc:title>
  <dc:subject xmlns:dc="http://purl.org/dc/elements/1.1/">Fictional route fuel consumption and spending plan</dc:subject>
  <dcterms:created xmlns:dcterms="http://purl.org/dc/terms/" xmlns:xsi="http://www.w3.org/2001/XMLSchema-instance" xsi:type="dcterms:W3CDTF">2026-09-11T04:28:18Z</dcterms:created>
  <dcterms:modified xmlns:dcterms="http://purl.org/dc/terms/" xmlns:xsi="http://www.w3.org/2001/XMLSchema-instance" xsi:type="dcterms:W3CDTF">2026-09-11T04:28:19+00:00Z</dcterms:modified>
</cp:coreProperties>
</file>