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Job Costin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'Job Costing'!$A$4:$AJ$104</definedName>
    <definedName name="_xlnm._FilterDatabase" localSheetId="2" hidden="1">'Assumptions'!$A$4:$M$104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;[Red]-$#,##0.00"/>
    <numFmt numFmtId="166" formatCode="0.0%"/>
    <numFmt numFmtId="167" formatCode="$0.00"/>
    <numFmt numFmtId="168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56D"/>
      <sz val="9"/>
    </font>
    <font>
      <name val="Calibri"/>
      <b val="1"/>
      <color rgb="00FFFFFF"/>
      <sz val="10"/>
    </font>
    <font>
      <name val="Calibri"/>
      <color rgb="0024343B"/>
      <sz val="10"/>
    </font>
    <font>
      <name val="Calibri"/>
      <b val="1"/>
      <color rgb="0024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Cost Mix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'Summary'!B19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'Summary'!$A$20:$A$22</f>
            </numRef>
          </cat>
          <val>
            <numRef>
              <f>'Summary'!$B$20:$B$22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Component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3384000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22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4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Pest Control Job Costing Summary</t>
        </is>
      </c>
      <c r="B1" s="33" t="n"/>
      <c r="C1" s="33" t="n"/>
      <c r="D1" s="33" t="n"/>
      <c r="E1" s="33" t="n"/>
      <c r="F1" s="33" t="n"/>
      <c r="G1" s="33" t="n"/>
      <c r="H1" s="34" t="n"/>
    </row>
    <row r="2" ht="32" customHeight="1">
      <c r="A2" s="2" t="inlineStr">
        <is>
          <t>Indicators use entered records only. Costed completions exclude rows that need missing-data or assumption review.</t>
        </is>
      </c>
    </row>
    <row r="3">
      <c r="A3" s="3" t="inlineStr">
        <is>
          <t>Reporting Start</t>
        </is>
      </c>
      <c r="B3" s="35" t="n">
        <v>46215</v>
      </c>
      <c r="C3" s="3" t="inlineStr">
        <is>
          <t>Reporting End</t>
        </is>
      </c>
      <c r="D3" s="35" t="n">
        <v>46289</v>
      </c>
    </row>
    <row r="4"/>
    <row r="5">
      <c r="A5" s="5" t="inlineStr">
        <is>
          <t>Indicator</t>
        </is>
      </c>
      <c r="B5" s="5" t="inlineStr">
        <is>
          <t>Value</t>
        </is>
      </c>
    </row>
    <row r="6">
      <c r="A6" s="6" t="inlineStr">
        <is>
          <t>Jobs Entered</t>
        </is>
      </c>
      <c r="B6" s="7">
        <f>COUNTIFS('Job Costing'!$A$5:$A$104,"&lt;&gt;",'Job Costing'!$B$5:$B$104,"&gt;="&amp;$B$3,'Job Costing'!$B$5:$B$104,"&lt;="&amp;$D$3)</f>
        <v/>
      </c>
    </row>
    <row r="7">
      <c r="A7" s="8" t="inlineStr">
        <is>
          <t>Completed Jobs</t>
        </is>
      </c>
      <c r="B7" s="9">
        <f>COUNTIFS('Job Costing'!$I$5:$I$104,"Completed",'Job Costing'!$B$5:$B$104,"&gt;="&amp;$B$3,'Job Costing'!$B$5:$B$104,"&lt;="&amp;$D$3)</f>
        <v/>
      </c>
    </row>
    <row r="8">
      <c r="A8" s="6" t="inlineStr">
        <is>
          <t>Costed Completions</t>
        </is>
      </c>
      <c r="B8" s="7">
        <f>SUM(COUNTIFS('Job Costing'!$B$5:$B$104,"&gt;="&amp;$B$3,'Job Costing'!$B$5:$B$104,"&lt;="&amp;$D$3,'Job Costing'!$AJ$5:$AJ$104,"Complete"),COUNTIFS('Job Costing'!$B$5:$B$104,"&gt;="&amp;$B$3,'Job Costing'!$B$5:$B$104,"&lt;="&amp;$D$3,'Job Costing'!$AJ$5:$AJ$104,"Review: cost over estimate"),COUNTIFS('Job Costing'!$B$5:$B$104,"&gt;="&amp;$B$3,'Job Costing'!$B$5:$B$104,"&lt;="&amp;$D$3,'Job Costing'!$AJ$5:$AJ$104,"Review: low margin"))</f>
        <v/>
      </c>
    </row>
    <row r="9">
      <c r="A9" s="8" t="inlineStr">
        <is>
          <t>Actual Revenue</t>
        </is>
      </c>
      <c r="B9" s="36">
        <f>IF($B$8=0,"",SUM(SUMIFS('Job Costing'!$W$5:$W$104,'Job Costing'!$B$5:$B$104,"&gt;="&amp;$B$3,'Job Costing'!$B$5:$B$104,"&lt;="&amp;$D$3,'Job Costing'!$AJ$5:$AJ$104,"Complete"),SUMIFS('Job Costing'!$W$5:$W$104,'Job Costing'!$B$5:$B$104,"&gt;="&amp;$B$3,'Job Costing'!$B$5:$B$104,"&lt;="&amp;$D$3,'Job Costing'!$AJ$5:$AJ$104,"Review: cost over estimate"),SUMIFS('Job Costing'!$W$5:$W$104,'Job Costing'!$B$5:$B$104,"&gt;="&amp;$B$3,'Job Costing'!$B$5:$B$104,"&lt;="&amp;$D$3,'Job Costing'!$AJ$5:$AJ$104,"Review: low margin")))</f>
        <v/>
      </c>
    </row>
    <row r="10">
      <c r="A10" s="6" t="inlineStr">
        <is>
          <t>Estimated Cost</t>
        </is>
      </c>
      <c r="B10" s="37">
        <f>IF($B$8=0,"",SUM(SUMIFS('Job Costing'!$AD$5:$AD$104,'Job Costing'!$B$5:$B$104,"&gt;="&amp;$B$3,'Job Costing'!$B$5:$B$104,"&lt;="&amp;$D$3,'Job Costing'!$AJ$5:$AJ$104,"Complete"),SUMIFS('Job Costing'!$AD$5:$AD$104,'Job Costing'!$B$5:$B$104,"&gt;="&amp;$B$3,'Job Costing'!$B$5:$B$104,"&lt;="&amp;$D$3,'Job Costing'!$AJ$5:$AJ$104,"Review: cost over estimate"),SUMIFS('Job Costing'!$AD$5:$AD$104,'Job Costing'!$B$5:$B$104,"&gt;="&amp;$B$3,'Job Costing'!$B$5:$B$104,"&lt;="&amp;$D$3,'Job Costing'!$AJ$5:$AJ$104,"Review: low margin")))</f>
        <v/>
      </c>
    </row>
    <row r="11">
      <c r="A11" s="8" t="inlineStr">
        <is>
          <t>Actual Cost</t>
        </is>
      </c>
      <c r="B11" s="36">
        <f>IF($B$8=0,"",SUM(SUMIFS('Job Costing'!$AE$5:$AE$104,'Job Costing'!$B$5:$B$104,"&gt;="&amp;$B$3,'Job Costing'!$B$5:$B$104,"&lt;="&amp;$D$3,'Job Costing'!$AJ$5:$AJ$104,"Complete"),SUMIFS('Job Costing'!$AE$5:$AE$104,'Job Costing'!$B$5:$B$104,"&gt;="&amp;$B$3,'Job Costing'!$B$5:$B$104,"&lt;="&amp;$D$3,'Job Costing'!$AJ$5:$AJ$104,"Review: cost over estimate"),SUMIFS('Job Costing'!$AE$5:$AE$104,'Job Costing'!$B$5:$B$104,"&gt;="&amp;$B$3,'Job Costing'!$B$5:$B$104,"&lt;="&amp;$D$3,'Job Costing'!$AJ$5:$AJ$104,"Review: low margin")))</f>
        <v/>
      </c>
    </row>
    <row r="12">
      <c r="A12" s="6" t="inlineStr">
        <is>
          <t>Cost Variance</t>
        </is>
      </c>
      <c r="B12" s="37">
        <f>IF($B$8=0,"",$B$11-$B$10)</f>
        <v/>
      </c>
    </row>
    <row r="13">
      <c r="A13" s="8" t="inlineStr">
        <is>
          <t>Actual Gross Margin</t>
        </is>
      </c>
      <c r="B13" s="36">
        <f>IF($B$8=0,"",$B$9-$B$11)</f>
        <v/>
      </c>
    </row>
    <row r="14">
      <c r="A14" s="6" t="inlineStr">
        <is>
          <t>Actual Margin</t>
        </is>
      </c>
      <c r="B14" s="38">
        <f>IFERROR($B$13/$B$9,"")</f>
        <v/>
      </c>
    </row>
    <row r="15">
      <c r="A15" s="8" t="inlineStr">
        <is>
          <t>Completed Jobs Flagged</t>
        </is>
      </c>
      <c r="B15" s="9">
        <f>COUNTIFS('Job Costing'!$I$5:$I$104,"Completed",'Job Costing'!$B$5:$B$104,"&gt;="&amp;$B$3,'Job Costing'!$B$5:$B$104,"&lt;="&amp;$D$3,'Job Costing'!$AJ$5:$AJ$104,"Review:*")</f>
        <v/>
      </c>
    </row>
    <row r="16">
      <c r="A16" s="6" t="inlineStr">
        <is>
          <t>Average Actual Cost / Costed Completion</t>
        </is>
      </c>
      <c r="B16" s="37">
        <f>IFERROR($B$11/$B$8,"")</f>
        <v/>
      </c>
    </row>
    <row r="17"/>
    <row r="18">
      <c r="A18" s="13" t="inlineStr">
        <is>
          <t>Actual Cost Mix</t>
        </is>
      </c>
      <c r="B18" s="14" t="n"/>
    </row>
    <row r="19">
      <c r="A19" s="5" t="inlineStr">
        <is>
          <t>Component</t>
        </is>
      </c>
      <c r="B19" s="5" t="inlineStr">
        <is>
          <t>Actual Cost</t>
        </is>
      </c>
    </row>
    <row r="20">
      <c r="A20" s="15" t="inlineStr">
        <is>
          <t>Labor</t>
        </is>
      </c>
      <c r="B20" s="37">
        <f>IF($B$8=0,"",SUM(SUMIFS('Job Costing'!$Y$5:$Y$104,'Job Costing'!$B$5:$B$104,"&gt;="&amp;$B$3,'Job Costing'!$B$5:$B$104,"&lt;="&amp;$D$3,'Job Costing'!$AJ$5:$AJ$104,"Complete"),SUMIFS('Job Costing'!$Y$5:$Y$104,'Job Costing'!$B$5:$B$104,"&gt;="&amp;$B$3,'Job Costing'!$B$5:$B$104,"&lt;="&amp;$D$3,'Job Costing'!$AJ$5:$AJ$104,"Review: cost over estimate"),SUMIFS('Job Costing'!$Y$5:$Y$104,'Job Costing'!$B$5:$B$104,"&gt;="&amp;$B$3,'Job Costing'!$B$5:$B$104,"&lt;="&amp;$D$3,'Job Costing'!$AJ$5:$AJ$104,"Review: low margin")))</f>
        <v/>
      </c>
    </row>
    <row r="21">
      <c r="A21" s="16" t="inlineStr">
        <is>
          <t>Product</t>
        </is>
      </c>
      <c r="B21" s="36">
        <f>IF($B$8=0,"",SUM(SUMIFS('Job Costing'!$AA$5:$AA$104,'Job Costing'!$B$5:$B$104,"&gt;="&amp;$B$3,'Job Costing'!$B$5:$B$104,"&lt;="&amp;$D$3,'Job Costing'!$AJ$5:$AJ$104,"Complete"),SUMIFS('Job Costing'!$AA$5:$AA$104,'Job Costing'!$B$5:$B$104,"&gt;="&amp;$B$3,'Job Costing'!$B$5:$B$104,"&lt;="&amp;$D$3,'Job Costing'!$AJ$5:$AJ$104,"Review: cost over estimate"),SUMIFS('Job Costing'!$AA$5:$AA$104,'Job Costing'!$B$5:$B$104,"&gt;="&amp;$B$3,'Job Costing'!$B$5:$B$104,"&lt;="&amp;$D$3,'Job Costing'!$AJ$5:$AJ$104,"Review: low margin")))</f>
        <v/>
      </c>
    </row>
    <row r="22">
      <c r="A22" s="15" t="inlineStr">
        <is>
          <t>Travel</t>
        </is>
      </c>
      <c r="B22" s="37">
        <f>IF($B$8=0,"",SUM(SUMIFS('Job Costing'!$AC$5:$AC$104,'Job Costing'!$B$5:$B$104,"&gt;="&amp;$B$3,'Job Costing'!$B$5:$B$104,"&lt;="&amp;$D$3,'Job Costing'!$AJ$5:$AJ$104,"Complete"),SUMIFS('Job Costing'!$AC$5:$AC$104,'Job Costing'!$B$5:$B$104,"&gt;="&amp;$B$3,'Job Costing'!$B$5:$B$104,"&lt;="&amp;$D$3,'Job Costing'!$AJ$5:$AJ$104,"Review: cost over estimate"),SUMIFS('Job Costing'!$AC$5:$AC$104,'Job Costing'!$B$5:$B$104,"&gt;="&amp;$B$3,'Job Costing'!$B$5:$B$104,"&lt;="&amp;$D$3,'Job Costing'!$AJ$5:$AJ$104,"Review: low margin")))</f>
        <v/>
      </c>
    </row>
  </sheetData>
  <mergeCells count="1">
    <mergeCell ref="A1:H1"/>
  </mergeCells>
  <conditionalFormatting sqref="B3 D3">
    <cfRule type="expression" priority="1" dxfId="0">
      <formula>$B$3&gt;$D$3</formula>
    </cfRule>
  </conditionalFormatting>
  <conditionalFormatting sqref="B15">
    <cfRule type="expression" priority="2" dxfId="0">
      <formula>$B$15&gt;0</formula>
    </cfRule>
  </conditionalFormatting>
  <conditionalFormatting sqref="B14">
    <cfRule type="expression" priority="3" dxfId="1">
      <formula>AND($B$14&lt;&gt;"",$B$14&gt;=Assumptions!$L$7)</formula>
    </cfRule>
    <cfRule type="expression" priority="4" dxfId="0">
      <formula>AND($B$14&lt;&gt;"",$B$14&lt;Assumptions!$L$7)</formula>
    </cfRule>
  </conditionalFormatting>
  <dataValidations count="1">
    <dataValidation sqref="B3 D3" showDropDown="0" showInputMessage="1" showErrorMessage="1" allowBlank="0" errorTitle="Date Outside Prepared Limits" error="Enter a date within the editable date limits on the Assumptions sheet." promptTitle="Reporting Date" prompt="Enter a reporting date in MM/DD/YYYY format." type="date" operator="between">
      <formula1>INDIRECT("Assumptions!$L$8")</formula1>
      <formula2>INDIRECT("Assumptions!$L$9")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AJ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5" customWidth="1" min="3" max="3"/>
    <col width="37" customWidth="1" min="4" max="4"/>
    <col width="25" customWidth="1" min="5" max="5"/>
    <col width="23" customWidth="1" min="6" max="6"/>
    <col width="24" customWidth="1" min="7" max="7"/>
    <col width="22" customWidth="1" min="8" max="8"/>
    <col width="15" customWidth="1" min="9" max="9"/>
    <col width="25" customWidth="1" min="10" max="10"/>
    <col width="26" customWidth="1" min="11" max="11"/>
    <col width="14" customWidth="1" min="12" max="12"/>
    <col width="15" customWidth="1" min="13" max="13"/>
    <col width="16" customWidth="1" min="14" max="14"/>
    <col width="15" customWidth="1" min="15" max="15"/>
    <col width="17" customWidth="1" min="16" max="16"/>
    <col width="17" customWidth="1" min="17" max="17"/>
    <col width="15" customWidth="1" min="18" max="18"/>
    <col width="16" customWidth="1" min="19" max="19"/>
    <col width="16" customWidth="1" min="20" max="20"/>
    <col width="17" customWidth="1" min="21" max="21"/>
    <col width="17" customWidth="1" min="22" max="22"/>
    <col width="15" customWidth="1" min="23" max="23"/>
    <col width="16" customWidth="1" min="24" max="24"/>
    <col width="17" customWidth="1" min="25" max="25"/>
    <col width="17" customWidth="1" min="26" max="26"/>
    <col width="18" customWidth="1" min="27" max="27"/>
    <col width="16" customWidth="1" min="28" max="28"/>
    <col width="17" customWidth="1" min="29" max="29"/>
    <col width="16" customWidth="1" min="30" max="30"/>
    <col width="17" customWidth="1" min="31" max="31"/>
    <col width="17" customWidth="1" min="32" max="32"/>
    <col width="15" customWidth="1" min="33" max="33"/>
    <col width="15" customWidth="1" min="34" max="34"/>
    <col width="15" customWidth="1" min="35" max="35"/>
    <col width="30" customWidth="1" min="36" max="36"/>
  </cols>
  <sheetData>
    <row r="1" ht="28" customHeight="1">
      <c r="A1" s="1" t="inlineStr">
        <is>
          <t>Pest Control Job Costing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3" t="n"/>
      <c r="U1" s="33" t="n"/>
      <c r="V1" s="33" t="n"/>
      <c r="W1" s="33" t="n"/>
      <c r="X1" s="33" t="n"/>
      <c r="Y1" s="33" t="n"/>
      <c r="Z1" s="33" t="n"/>
      <c r="AA1" s="33" t="n"/>
      <c r="AB1" s="33" t="n"/>
      <c r="AC1" s="33" t="n"/>
      <c r="AD1" s="33" t="n"/>
      <c r="AE1" s="33" t="n"/>
      <c r="AF1" s="33" t="n"/>
      <c r="AG1" s="33" t="n"/>
      <c r="AH1" s="33" t="n"/>
      <c r="AI1" s="33" t="n"/>
      <c r="AJ1" s="34" t="n"/>
    </row>
    <row r="2" ht="30" customHeight="1">
      <c r="A2" s="17" t="inlineStr">
        <is>
          <t>Use one row per fictional job.</t>
        </is>
      </c>
      <c r="H2" s="2" t="inlineStr">
        <is>
          <t>Yellow cells are editable. Review alerts prompt a human check only.</t>
        </is>
      </c>
    </row>
    <row r="3"/>
    <row r="4" ht="42" customHeight="1">
      <c r="A4" s="5" t="inlineStr">
        <is>
          <t>Job ID</t>
        </is>
      </c>
      <c r="B4" s="5" t="inlineStr">
        <is>
          <t>Service Date</t>
        </is>
      </c>
      <c r="C4" s="5" t="inlineStr">
        <is>
          <t>Customer</t>
        </is>
      </c>
      <c r="D4" s="5" t="inlineStr">
        <is>
          <t>Service Site</t>
        </is>
      </c>
      <c r="E4" s="5" t="inlineStr">
        <is>
          <t>Pest Concern</t>
        </is>
      </c>
      <c r="F4" s="5" t="inlineStr">
        <is>
          <t>Service</t>
        </is>
      </c>
      <c r="G4" s="5" t="inlineStr">
        <is>
          <t>Technician</t>
        </is>
      </c>
      <c r="H4" s="5" t="inlineStr">
        <is>
          <t>Route</t>
        </is>
      </c>
      <c r="I4" s="5" t="inlineStr">
        <is>
          <t>Status</t>
        </is>
      </c>
      <c r="J4" s="5" t="inlineStr">
        <is>
          <t>Review Responsibility</t>
        </is>
      </c>
      <c r="K4" s="5" t="inlineStr">
        <is>
          <t>Product</t>
        </is>
      </c>
      <c r="L4" s="5" t="inlineStr">
        <is>
          <t>Product Unit</t>
        </is>
      </c>
      <c r="M4" s="5" t="inlineStr">
        <is>
          <t>Est. Product Qty</t>
        </is>
      </c>
      <c r="N4" s="5" t="inlineStr">
        <is>
          <t>Actual Product Qty</t>
        </is>
      </c>
      <c r="O4" s="5" t="inlineStr">
        <is>
          <t>Labor Cost / Hr</t>
        </is>
      </c>
      <c r="P4" s="5" t="inlineStr">
        <is>
          <t>Product Cost / Unit</t>
        </is>
      </c>
      <c r="Q4" s="5" t="inlineStr">
        <is>
          <t>Mileage Cost / Mile</t>
        </is>
      </c>
      <c r="R4" s="5" t="inlineStr">
        <is>
          <t>Est. Labor Hours</t>
        </is>
      </c>
      <c r="S4" s="5" t="inlineStr">
        <is>
          <t>Actual Labor Hours</t>
        </is>
      </c>
      <c r="T4" s="5" t="inlineStr">
        <is>
          <t>Est. Travel Miles</t>
        </is>
      </c>
      <c r="U4" s="5" t="inlineStr">
        <is>
          <t>Actual Travel Miles</t>
        </is>
      </c>
      <c r="V4" s="5" t="inlineStr">
        <is>
          <t>Estimated Revenue</t>
        </is>
      </c>
      <c r="W4" s="5" t="inlineStr">
        <is>
          <t>Actual Revenue</t>
        </is>
      </c>
      <c r="X4" s="5" t="inlineStr">
        <is>
          <t>Est. Labor Cost</t>
        </is>
      </c>
      <c r="Y4" s="5" t="inlineStr">
        <is>
          <t>Actual Labor Cost</t>
        </is>
      </c>
      <c r="Z4" s="5" t="inlineStr">
        <is>
          <t>Est. Product Cost</t>
        </is>
      </c>
      <c r="AA4" s="5" t="inlineStr">
        <is>
          <t>Actual Product Cost</t>
        </is>
      </c>
      <c r="AB4" s="5" t="inlineStr">
        <is>
          <t>Est. Travel Cost</t>
        </is>
      </c>
      <c r="AC4" s="5" t="inlineStr">
        <is>
          <t>Actual Travel Cost</t>
        </is>
      </c>
      <c r="AD4" s="5" t="inlineStr">
        <is>
          <t>Est. Total Cost</t>
        </is>
      </c>
      <c r="AE4" s="5" t="inlineStr">
        <is>
          <t>Actual Total Cost</t>
        </is>
      </c>
      <c r="AF4" s="5" t="inlineStr">
        <is>
          <t>Estimated Margin</t>
        </is>
      </c>
      <c r="AG4" s="5" t="inlineStr">
        <is>
          <t>Actual Margin</t>
        </is>
      </c>
      <c r="AH4" s="5" t="inlineStr">
        <is>
          <t>Actual Margin %</t>
        </is>
      </c>
      <c r="AI4" s="5" t="inlineStr">
        <is>
          <t>Cost Variance</t>
        </is>
      </c>
      <c r="AJ4" s="5" t="inlineStr">
        <is>
          <t>Review Alert</t>
        </is>
      </c>
    </row>
    <row r="5">
      <c r="A5" s="18" t="inlineStr">
        <is>
          <t>FIC-JC-2026-001</t>
        </is>
      </c>
      <c r="B5" s="35" t="n">
        <v>46240</v>
      </c>
      <c r="C5" s="18" t="inlineStr">
        <is>
          <t>Fictional Acorn Bakery</t>
        </is>
      </c>
      <c r="D5" s="18" t="inlineStr">
        <is>
          <t>101 Fictional Oak Ave, Exampletown, ZZ 00001</t>
        </is>
      </c>
      <c r="E5" s="18" t="inlineStr">
        <is>
          <t>Ant activity</t>
        </is>
      </c>
      <c r="F5" s="18" t="inlineStr">
        <is>
          <t>Perimeter Service</t>
        </is>
      </c>
      <c r="G5" s="18" t="inlineStr">
        <is>
          <t>Fictional Tech Avery</t>
        </is>
      </c>
      <c r="H5" s="19" t="inlineStr">
        <is>
          <t>Fictional Route Amber</t>
        </is>
      </c>
      <c r="I5" s="19" t="inlineStr">
        <is>
          <t>Completed</t>
        </is>
      </c>
      <c r="J5" s="18" t="inlineStr">
        <is>
          <t>Owner Review</t>
        </is>
      </c>
      <c r="K5" s="18" t="inlineStr">
        <is>
          <t>Fictional Product Amber</t>
        </is>
      </c>
      <c r="L5" s="20">
        <f>IF(OR($A5="",$K5=""),"",IFERROR(VLOOKUP($K5,Assumptions!$C$5:$E$104,2,FALSE),""))</f>
        <v/>
      </c>
      <c r="M5" s="21" t="n">
        <v>12</v>
      </c>
      <c r="N5" s="21" t="n">
        <v>14</v>
      </c>
      <c r="O5" s="39">
        <f>IF(OR($A5="",$G5=""),"",IFERROR(VLOOKUP($G5,Assumptions!$A$5:$B$104,2,FALSE),""))</f>
        <v/>
      </c>
      <c r="P5" s="39">
        <f>IF(OR($A5="",$K5=""),"",IFERROR(VLOOKUP($K5,Assumptions!$C$5:$E$104,3,FALSE),""))</f>
        <v/>
      </c>
      <c r="Q5" s="39">
        <f>IF($A5="","",IFERROR(Assumptions!$L$5,""))</f>
        <v/>
      </c>
      <c r="R5" s="21" t="n">
        <v>2</v>
      </c>
      <c r="S5" s="21" t="n">
        <v>2.25</v>
      </c>
      <c r="T5" s="23" t="n">
        <v>18</v>
      </c>
      <c r="U5" s="23" t="n">
        <v>20</v>
      </c>
      <c r="V5" s="40" t="n">
        <v>210</v>
      </c>
      <c r="W5" s="40" t="n">
        <v>205</v>
      </c>
      <c r="X5" s="36">
        <f>IF(OR($A5="",$R5="",$O5=""),"",IFERROR($R5*$O5,""))</f>
        <v/>
      </c>
      <c r="Y5" s="36">
        <f>IF(OR($A5="",$S5="",$O5=""),"",IFERROR($S5*$O5,""))</f>
        <v/>
      </c>
      <c r="Z5" s="36">
        <f>IF(OR($A5="",$M5="",$P5=""),"",IFERROR($M5*$P5,""))</f>
        <v/>
      </c>
      <c r="AA5" s="36">
        <f>IF(OR($A5="",$N5="",$P5=""),"",IFERROR($N5*$P5,""))</f>
        <v/>
      </c>
      <c r="AB5" s="36">
        <f>IF(OR($A5="",$T5="",$Q5=""),"",IFERROR($T5*$Q5,""))</f>
        <v/>
      </c>
      <c r="AC5" s="36">
        <f>IF(OR($A5="",$U5="",$Q5=""),"",IFERROR($U5*$Q5,""))</f>
        <v/>
      </c>
      <c r="AD5" s="36">
        <f>IF($A5="","",IF(OR($R5="",$M5="",$T5="",$O5="",$P5="",$Q5=""),"",SUM($X5,$Z5,$AB5)))</f>
        <v/>
      </c>
      <c r="AE5" s="36">
        <f>IF($A5="","",IF(OR($S5="",$N5="",$U5="",$O5="",$P5="",$Q5=""),"",SUM($Y5,$AA5,$AC5)))</f>
        <v/>
      </c>
      <c r="AF5" s="36">
        <f>IF(OR($A5="",$V5="",$AD5=""),"",IFERROR($V5-$AD5,""))</f>
        <v/>
      </c>
      <c r="AG5" s="36">
        <f>IF(OR($A5="",$W5="",$AE5=""),"",IFERROR($W5-$AE5,""))</f>
        <v/>
      </c>
      <c r="AH5" s="41">
        <f>IF(OR($A5="",$W5="",$AG5=""),"",IFERROR($AG5/$W5,""))</f>
        <v/>
      </c>
      <c r="AI5" s="36">
        <f>IF(OR($A5="",$AD5="",$AE5=""),"",IFERROR($AE5-$AD5,""))</f>
        <v/>
      </c>
      <c r="AJ5" s="20">
        <f>IF($A5="","",IF($I5="","Review: missing status",IF(OR($G5="",$K5="",$O5="",$P5="",$Q5="",NOT(ISNUMBER(Assumptions!$L$6)),NOT(ISNUMBER(Assumptions!$L$7))),"Review: check assumptions",IF($I5="Completed",IF(OR($S5="",$N5="",$U5="",$W5="",$AE5=""),"Review: missing actuals",IF($AI5&gt;Assumptions!$L$6,"Review: cost over estimate",IF($AH5&lt;Assumptions!$L$7,"Review: low margin","Complete"))),IF($I5="Cancelled","No costing review","Pending completion")))))</f>
        <v/>
      </c>
    </row>
    <row r="6">
      <c r="A6" s="18" t="inlineStr">
        <is>
          <t>FIC-JC-2026-002</t>
        </is>
      </c>
      <c r="B6" s="35" t="n">
        <v>46247</v>
      </c>
      <c r="C6" s="18" t="inlineStr">
        <is>
          <t>Fictional Bluebird Books</t>
        </is>
      </c>
      <c r="D6" s="18" t="inlineStr">
        <is>
          <t>202 Imaginary Pine St, Exampletown, ZZ 00002</t>
        </is>
      </c>
      <c r="E6" s="18" t="inlineStr">
        <is>
          <t>Cockroach activity</t>
        </is>
      </c>
      <c r="F6" s="18" t="inlineStr">
        <is>
          <t>Monitoring Visit</t>
        </is>
      </c>
      <c r="G6" s="18" t="inlineStr">
        <is>
          <t>Fictional Tech Blair</t>
        </is>
      </c>
      <c r="H6" s="19" t="inlineStr">
        <is>
          <t>Fictional Route Blue</t>
        </is>
      </c>
      <c r="I6" s="19" t="inlineStr">
        <is>
          <t>Completed</t>
        </is>
      </c>
      <c r="J6" s="18" t="inlineStr">
        <is>
          <t>Service Manager Review</t>
        </is>
      </c>
      <c r="K6" s="18" t="inlineStr">
        <is>
          <t>Fictional Product Blue</t>
        </is>
      </c>
      <c r="L6" s="26">
        <f>IF(OR($A6="",$K6=""),"",IFERROR(VLOOKUP($K6,Assumptions!$C$5:$E$104,2,FALSE),""))</f>
        <v/>
      </c>
      <c r="M6" s="21" t="n">
        <v>0.3</v>
      </c>
      <c r="N6" s="21" t="n">
        <v>0.35</v>
      </c>
      <c r="O6" s="42">
        <f>IF(OR($A6="",$G6=""),"",IFERROR(VLOOKUP($G6,Assumptions!$A$5:$B$104,2,FALSE),""))</f>
        <v/>
      </c>
      <c r="P6" s="42">
        <f>IF(OR($A6="",$K6=""),"",IFERROR(VLOOKUP($K6,Assumptions!$C$5:$E$104,3,FALSE),""))</f>
        <v/>
      </c>
      <c r="Q6" s="42">
        <f>IF($A6="","",IFERROR(Assumptions!$L$5,""))</f>
        <v/>
      </c>
      <c r="R6" s="21" t="n">
        <v>1.5</v>
      </c>
      <c r="S6" s="21" t="n">
        <v>1.75</v>
      </c>
      <c r="T6" s="23" t="n">
        <v>12</v>
      </c>
      <c r="U6" s="23" t="n">
        <v>14</v>
      </c>
      <c r="V6" s="40" t="n">
        <v>180</v>
      </c>
      <c r="W6" s="40" t="n">
        <v>185</v>
      </c>
      <c r="X6" s="37">
        <f>IF(OR($A6="",$R6="",$O6=""),"",IFERROR($R6*$O6,""))</f>
        <v/>
      </c>
      <c r="Y6" s="37">
        <f>IF(OR($A6="",$S6="",$O6=""),"",IFERROR($S6*$O6,""))</f>
        <v/>
      </c>
      <c r="Z6" s="37">
        <f>IF(OR($A6="",$M6="",$P6=""),"",IFERROR($M6*$P6,""))</f>
        <v/>
      </c>
      <c r="AA6" s="37">
        <f>IF(OR($A6="",$N6="",$P6=""),"",IFERROR($N6*$P6,""))</f>
        <v/>
      </c>
      <c r="AB6" s="37">
        <f>IF(OR($A6="",$T6="",$Q6=""),"",IFERROR($T6*$Q6,""))</f>
        <v/>
      </c>
      <c r="AC6" s="37">
        <f>IF(OR($A6="",$U6="",$Q6=""),"",IFERROR($U6*$Q6,""))</f>
        <v/>
      </c>
      <c r="AD6" s="37">
        <f>IF($A6="","",IF(OR($R6="",$M6="",$T6="",$O6="",$P6="",$Q6=""),"",SUM($X6,$Z6,$AB6)))</f>
        <v/>
      </c>
      <c r="AE6" s="37">
        <f>IF($A6="","",IF(OR($S6="",$N6="",$U6="",$O6="",$P6="",$Q6=""),"",SUM($Y6,$AA6,$AC6)))</f>
        <v/>
      </c>
      <c r="AF6" s="37">
        <f>IF(OR($A6="",$V6="",$AD6=""),"",IFERROR($V6-$AD6,""))</f>
        <v/>
      </c>
      <c r="AG6" s="37">
        <f>IF(OR($A6="",$W6="",$AE6=""),"",IFERROR($W6-$AE6,""))</f>
        <v/>
      </c>
      <c r="AH6" s="38">
        <f>IF(OR($A6="",$W6="",$AG6=""),"",IFERROR($AG6/$W6,""))</f>
        <v/>
      </c>
      <c r="AI6" s="37">
        <f>IF(OR($A6="",$AD6="",$AE6=""),"",IFERROR($AE6-$AD6,""))</f>
        <v/>
      </c>
      <c r="AJ6" s="26">
        <f>IF($A6="","",IF($I6="","Review: missing status",IF(OR($G6="",$K6="",$O6="",$P6="",$Q6="",NOT(ISNUMBER(Assumptions!$L$6)),NOT(ISNUMBER(Assumptions!$L$7))),"Review: check assumptions",IF($I6="Completed",IF(OR($S6="",$N6="",$U6="",$W6="",$AE6=""),"Review: missing actuals",IF($AI6&gt;Assumptions!$L$6,"Review: cost over estimate",IF($AH6&lt;Assumptions!$L$7,"Review: low margin","Complete"))),IF($I6="Cancelled","No costing review","Pending completion")))))</f>
        <v/>
      </c>
    </row>
    <row r="7">
      <c r="A7" s="18" t="inlineStr">
        <is>
          <t>FIC-JC-2026-003</t>
        </is>
      </c>
      <c r="B7" s="35" t="n">
        <v>46254</v>
      </c>
      <c r="C7" s="18" t="inlineStr">
        <is>
          <t>Fictional Copper Kettle Cafe</t>
        </is>
      </c>
      <c r="D7" s="18" t="inlineStr">
        <is>
          <t>303 Fictional Maple Rd, Sample City, ZZ 00003</t>
        </is>
      </c>
      <c r="E7" s="18" t="inlineStr">
        <is>
          <t>Rodent signs</t>
        </is>
      </c>
      <c r="F7" s="18" t="inlineStr">
        <is>
          <t>Inspection</t>
        </is>
      </c>
      <c r="G7" s="18" t="inlineStr">
        <is>
          <t>Fictional Tech Casey</t>
        </is>
      </c>
      <c r="H7" s="19" t="inlineStr">
        <is>
          <t>Fictional Route Cedar</t>
        </is>
      </c>
      <c r="I7" s="19" t="inlineStr">
        <is>
          <t>Completed</t>
        </is>
      </c>
      <c r="J7" s="18" t="inlineStr">
        <is>
          <t>Operations Manager Review</t>
        </is>
      </c>
      <c r="K7" s="18" t="inlineStr">
        <is>
          <t>Fictional Product Cedar</t>
        </is>
      </c>
      <c r="L7" s="20">
        <f>IF(OR($A7="",$K7=""),"",IFERROR(VLOOKUP($K7,Assumptions!$C$5:$E$104,2,FALSE),""))</f>
        <v/>
      </c>
      <c r="M7" s="21" t="n">
        <v>1.5</v>
      </c>
      <c r="N7" s="21" t="n">
        <v>1.4</v>
      </c>
      <c r="O7" s="39">
        <f>IF(OR($A7="",$G7=""),"",IFERROR(VLOOKUP($G7,Assumptions!$A$5:$B$104,2,FALSE),""))</f>
        <v/>
      </c>
      <c r="P7" s="39">
        <f>IF(OR($A7="",$K7=""),"",IFERROR(VLOOKUP($K7,Assumptions!$C$5:$E$104,3,FALSE),""))</f>
        <v/>
      </c>
      <c r="Q7" s="39">
        <f>IF($A7="","",IFERROR(Assumptions!$L$5,""))</f>
        <v/>
      </c>
      <c r="R7" s="21" t="n">
        <v>2.5</v>
      </c>
      <c r="S7" s="21" t="n">
        <v>2.4</v>
      </c>
      <c r="T7" s="23" t="n">
        <v>22</v>
      </c>
      <c r="U7" s="23" t="n">
        <v>20</v>
      </c>
      <c r="V7" s="40" t="n">
        <v>320</v>
      </c>
      <c r="W7" s="40" t="n">
        <v>310</v>
      </c>
      <c r="X7" s="36">
        <f>IF(OR($A7="",$R7="",$O7=""),"",IFERROR($R7*$O7,""))</f>
        <v/>
      </c>
      <c r="Y7" s="36">
        <f>IF(OR($A7="",$S7="",$O7=""),"",IFERROR($S7*$O7,""))</f>
        <v/>
      </c>
      <c r="Z7" s="36">
        <f>IF(OR($A7="",$M7="",$P7=""),"",IFERROR($M7*$P7,""))</f>
        <v/>
      </c>
      <c r="AA7" s="36">
        <f>IF(OR($A7="",$N7="",$P7=""),"",IFERROR($N7*$P7,""))</f>
        <v/>
      </c>
      <c r="AB7" s="36">
        <f>IF(OR($A7="",$T7="",$Q7=""),"",IFERROR($T7*$Q7,""))</f>
        <v/>
      </c>
      <c r="AC7" s="36">
        <f>IF(OR($A7="",$U7="",$Q7=""),"",IFERROR($U7*$Q7,""))</f>
        <v/>
      </c>
      <c r="AD7" s="36">
        <f>IF($A7="","",IF(OR($R7="",$M7="",$T7="",$O7="",$P7="",$Q7=""),"",SUM($X7,$Z7,$AB7)))</f>
        <v/>
      </c>
      <c r="AE7" s="36">
        <f>IF($A7="","",IF(OR($S7="",$N7="",$U7="",$O7="",$P7="",$Q7=""),"",SUM($Y7,$AA7,$AC7)))</f>
        <v/>
      </c>
      <c r="AF7" s="36">
        <f>IF(OR($A7="",$V7="",$AD7=""),"",IFERROR($V7-$AD7,""))</f>
        <v/>
      </c>
      <c r="AG7" s="36">
        <f>IF(OR($A7="",$W7="",$AE7=""),"",IFERROR($W7-$AE7,""))</f>
        <v/>
      </c>
      <c r="AH7" s="41">
        <f>IF(OR($A7="",$W7="",$AG7=""),"",IFERROR($AG7/$W7,""))</f>
        <v/>
      </c>
      <c r="AI7" s="36">
        <f>IF(OR($A7="",$AD7="",$AE7=""),"",IFERROR($AE7-$AD7,""))</f>
        <v/>
      </c>
      <c r="AJ7" s="20">
        <f>IF($A7="","",IF($I7="","Review: missing status",IF(OR($G7="",$K7="",$O7="",$P7="",$Q7="",NOT(ISNUMBER(Assumptions!$L$6)),NOT(ISNUMBER(Assumptions!$L$7))),"Review: check assumptions",IF($I7="Completed",IF(OR($S7="",$N7="",$U7="",$W7="",$AE7=""),"Review: missing actuals",IF($AI7&gt;Assumptions!$L$6,"Review: cost over estimate",IF($AH7&lt;Assumptions!$L$7,"Review: low margin","Complete"))),IF($I7="Cancelled","No costing review","Pending completion")))))</f>
        <v/>
      </c>
    </row>
    <row r="8">
      <c r="A8" s="18" t="inlineStr">
        <is>
          <t>FIC-JC-2026-004</t>
        </is>
      </c>
      <c r="B8" s="35" t="n">
        <v>46257</v>
      </c>
      <c r="C8" s="18" t="inlineStr">
        <is>
          <t>Fictional Daybreak Storage</t>
        </is>
      </c>
      <c r="D8" s="18" t="inlineStr">
        <is>
          <t>404 Imaginary Birch Blvd, Sample City, ZZ 00004</t>
        </is>
      </c>
      <c r="E8" s="18" t="inlineStr">
        <is>
          <t>Rodent signs</t>
        </is>
      </c>
      <c r="F8" s="18" t="inlineStr">
        <is>
          <t>Exclusion Follow-Up</t>
        </is>
      </c>
      <c r="G8" s="18" t="inlineStr">
        <is>
          <t>Fictional Tech Casey</t>
        </is>
      </c>
      <c r="H8" s="19" t="inlineStr">
        <is>
          <t>Fictional Route Cedar</t>
        </is>
      </c>
      <c r="I8" s="19" t="inlineStr">
        <is>
          <t>Completed</t>
        </is>
      </c>
      <c r="J8" s="18" t="inlineStr">
        <is>
          <t>Owner Review</t>
        </is>
      </c>
      <c r="K8" s="18" t="inlineStr">
        <is>
          <t>Fictional Product Cedar</t>
        </is>
      </c>
      <c r="L8" s="26">
        <f>IF(OR($A8="",$K8=""),"",IFERROR(VLOOKUP($K8,Assumptions!$C$5:$E$104,2,FALSE),""))</f>
        <v/>
      </c>
      <c r="M8" s="21" t="n">
        <v>2</v>
      </c>
      <c r="N8" s="21" t="n">
        <v>5</v>
      </c>
      <c r="O8" s="42">
        <f>IF(OR($A8="",$G8=""),"",IFERROR(VLOOKUP($G8,Assumptions!$A$5:$B$104,2,FALSE),""))</f>
        <v/>
      </c>
      <c r="P8" s="42">
        <f>IF(OR($A8="",$K8=""),"",IFERROR(VLOOKUP($K8,Assumptions!$C$5:$E$104,3,FALSE),""))</f>
        <v/>
      </c>
      <c r="Q8" s="42">
        <f>IF($A8="","",IFERROR(Assumptions!$L$5,""))</f>
        <v/>
      </c>
      <c r="R8" s="21" t="n">
        <v>3</v>
      </c>
      <c r="S8" s="21" t="n">
        <v>5.5</v>
      </c>
      <c r="T8" s="23" t="n">
        <v>30</v>
      </c>
      <c r="U8" s="23" t="n">
        <v>70</v>
      </c>
      <c r="V8" s="40" t="n">
        <v>390</v>
      </c>
      <c r="W8" s="40" t="n">
        <v>360</v>
      </c>
      <c r="X8" s="37">
        <f>IF(OR($A8="",$R8="",$O8=""),"",IFERROR($R8*$O8,""))</f>
        <v/>
      </c>
      <c r="Y8" s="37">
        <f>IF(OR($A8="",$S8="",$O8=""),"",IFERROR($S8*$O8,""))</f>
        <v/>
      </c>
      <c r="Z8" s="37">
        <f>IF(OR($A8="",$M8="",$P8=""),"",IFERROR($M8*$P8,""))</f>
        <v/>
      </c>
      <c r="AA8" s="37">
        <f>IF(OR($A8="",$N8="",$P8=""),"",IFERROR($N8*$P8,""))</f>
        <v/>
      </c>
      <c r="AB8" s="37">
        <f>IF(OR($A8="",$T8="",$Q8=""),"",IFERROR($T8*$Q8,""))</f>
        <v/>
      </c>
      <c r="AC8" s="37">
        <f>IF(OR($A8="",$U8="",$Q8=""),"",IFERROR($U8*$Q8,""))</f>
        <v/>
      </c>
      <c r="AD8" s="37">
        <f>IF($A8="","",IF(OR($R8="",$M8="",$T8="",$O8="",$P8="",$Q8=""),"",SUM($X8,$Z8,$AB8)))</f>
        <v/>
      </c>
      <c r="AE8" s="37">
        <f>IF($A8="","",IF(OR($S8="",$N8="",$U8="",$O8="",$P8="",$Q8=""),"",SUM($Y8,$AA8,$AC8)))</f>
        <v/>
      </c>
      <c r="AF8" s="37">
        <f>IF(OR($A8="",$V8="",$AD8=""),"",IFERROR($V8-$AD8,""))</f>
        <v/>
      </c>
      <c r="AG8" s="37">
        <f>IF(OR($A8="",$W8="",$AE8=""),"",IFERROR($W8-$AE8,""))</f>
        <v/>
      </c>
      <c r="AH8" s="38">
        <f>IF(OR($A8="",$W8="",$AG8=""),"",IFERROR($AG8/$W8,""))</f>
        <v/>
      </c>
      <c r="AI8" s="37">
        <f>IF(OR($A8="",$AD8="",$AE8=""),"",IFERROR($AE8-$AD8,""))</f>
        <v/>
      </c>
      <c r="AJ8" s="26">
        <f>IF($A8="","",IF($I8="","Review: missing status",IF(OR($G8="",$K8="",$O8="",$P8="",$Q8="",NOT(ISNUMBER(Assumptions!$L$6)),NOT(ISNUMBER(Assumptions!$L$7))),"Review: check assumptions",IF($I8="Completed",IF(OR($S8="",$N8="",$U8="",$W8="",$AE8=""),"Review: missing actuals",IF($AI8&gt;Assumptions!$L$6,"Review: cost over estimate",IF($AH8&lt;Assumptions!$L$7,"Review: low margin","Complete"))),IF($I8="Cancelled","No costing review","Pending completion")))))</f>
        <v/>
      </c>
    </row>
    <row r="9">
      <c r="A9" s="18" t="inlineStr">
        <is>
          <t>FIC-JC-2026-005</t>
        </is>
      </c>
      <c r="B9" s="35" t="n">
        <v>46261</v>
      </c>
      <c r="C9" s="18" t="inlineStr">
        <is>
          <t>Fictional Ember Offices</t>
        </is>
      </c>
      <c r="D9" s="18" t="inlineStr">
        <is>
          <t>505 Fictional Willow Ln, Placeholder, ZZ 00005</t>
        </is>
      </c>
      <c r="E9" s="18" t="inlineStr">
        <is>
          <t>Wasp activity</t>
        </is>
      </c>
      <c r="F9" s="18" t="inlineStr">
        <is>
          <t>Spot Service</t>
        </is>
      </c>
      <c r="G9" s="18" t="inlineStr">
        <is>
          <t>Fictional Tech Devon</t>
        </is>
      </c>
      <c r="H9" s="19" t="inlineStr">
        <is>
          <t>Fictional Route Delta</t>
        </is>
      </c>
      <c r="I9" s="19" t="inlineStr">
        <is>
          <t>Completed</t>
        </is>
      </c>
      <c r="J9" s="18" t="inlineStr">
        <is>
          <t>Service Manager Review</t>
        </is>
      </c>
      <c r="K9" s="18" t="inlineStr">
        <is>
          <t>Fictional Product Delta</t>
        </is>
      </c>
      <c r="L9" s="20">
        <f>IF(OR($A9="",$K9=""),"",IFERROR(VLOOKUP($K9,Assumptions!$C$5:$E$104,2,FALSE),""))</f>
        <v/>
      </c>
      <c r="M9" s="21" t="n">
        <v>10</v>
      </c>
      <c r="N9" s="21" t="n">
        <v>12</v>
      </c>
      <c r="O9" s="39">
        <f>IF(OR($A9="",$G9=""),"",IFERROR(VLOOKUP($G9,Assumptions!$A$5:$B$104,2,FALSE),""))</f>
        <v/>
      </c>
      <c r="P9" s="39">
        <f>IF(OR($A9="",$K9=""),"",IFERROR(VLOOKUP($K9,Assumptions!$C$5:$E$104,3,FALSE),""))</f>
        <v/>
      </c>
      <c r="Q9" s="39">
        <f>IF($A9="","",IFERROR(Assumptions!$L$5,""))</f>
        <v/>
      </c>
      <c r="R9" s="21" t="n">
        <v>1.75</v>
      </c>
      <c r="S9" s="21" t="n">
        <v>2</v>
      </c>
      <c r="T9" s="23" t="n">
        <v>16</v>
      </c>
      <c r="U9" s="23" t="n">
        <v>18</v>
      </c>
      <c r="V9" s="40" t="n">
        <v>240</v>
      </c>
      <c r="W9" s="40" t="n">
        <v>245</v>
      </c>
      <c r="X9" s="36">
        <f>IF(OR($A9="",$R9="",$O9=""),"",IFERROR($R9*$O9,""))</f>
        <v/>
      </c>
      <c r="Y9" s="36">
        <f>IF(OR($A9="",$S9="",$O9=""),"",IFERROR($S9*$O9,""))</f>
        <v/>
      </c>
      <c r="Z9" s="36">
        <f>IF(OR($A9="",$M9="",$P9=""),"",IFERROR($M9*$P9,""))</f>
        <v/>
      </c>
      <c r="AA9" s="36">
        <f>IF(OR($A9="",$N9="",$P9=""),"",IFERROR($N9*$P9,""))</f>
        <v/>
      </c>
      <c r="AB9" s="36">
        <f>IF(OR($A9="",$T9="",$Q9=""),"",IFERROR($T9*$Q9,""))</f>
        <v/>
      </c>
      <c r="AC9" s="36">
        <f>IF(OR($A9="",$U9="",$Q9=""),"",IFERROR($U9*$Q9,""))</f>
        <v/>
      </c>
      <c r="AD9" s="36">
        <f>IF($A9="","",IF(OR($R9="",$M9="",$T9="",$O9="",$P9="",$Q9=""),"",SUM($X9,$Z9,$AB9)))</f>
        <v/>
      </c>
      <c r="AE9" s="36">
        <f>IF($A9="","",IF(OR($S9="",$N9="",$U9="",$O9="",$P9="",$Q9=""),"",SUM($Y9,$AA9,$AC9)))</f>
        <v/>
      </c>
      <c r="AF9" s="36">
        <f>IF(OR($A9="",$V9="",$AD9=""),"",IFERROR($V9-$AD9,""))</f>
        <v/>
      </c>
      <c r="AG9" s="36">
        <f>IF(OR($A9="",$W9="",$AE9=""),"",IFERROR($W9-$AE9,""))</f>
        <v/>
      </c>
      <c r="AH9" s="41">
        <f>IF(OR($A9="",$W9="",$AG9=""),"",IFERROR($AG9/$W9,""))</f>
        <v/>
      </c>
      <c r="AI9" s="36">
        <f>IF(OR($A9="",$AD9="",$AE9=""),"",IFERROR($AE9-$AD9,""))</f>
        <v/>
      </c>
      <c r="AJ9" s="20">
        <f>IF($A9="","",IF($I9="","Review: missing status",IF(OR($G9="",$K9="",$O9="",$P9="",$Q9="",NOT(ISNUMBER(Assumptions!$L$6)),NOT(ISNUMBER(Assumptions!$L$7))),"Review: check assumptions",IF($I9="Completed",IF(OR($S9="",$N9="",$U9="",$W9="",$AE9=""),"Review: missing actuals",IF($AI9&gt;Assumptions!$L$6,"Review: cost over estimate",IF($AH9&lt;Assumptions!$L$7,"Review: low margin","Complete"))),IF($I9="Cancelled","No costing review","Pending completion")))))</f>
        <v/>
      </c>
    </row>
    <row r="10">
      <c r="A10" s="18" t="inlineStr">
        <is>
          <t>FIC-JC-2026-006</t>
        </is>
      </c>
      <c r="B10" s="35" t="n">
        <v>46265</v>
      </c>
      <c r="C10" s="18" t="inlineStr">
        <is>
          <t>Fictional Fern Apartments</t>
        </is>
      </c>
      <c r="D10" s="18" t="inlineStr">
        <is>
          <t>606 Imaginary Spruce Ct, Placeholder, ZZ 00006</t>
        </is>
      </c>
      <c r="E10" s="18" t="inlineStr">
        <is>
          <t>Ant activity</t>
        </is>
      </c>
      <c r="F10" s="18" t="inlineStr">
        <is>
          <t>Perimeter Service</t>
        </is>
      </c>
      <c r="G10" s="18" t="inlineStr">
        <is>
          <t>Fictional Tech Avery</t>
        </is>
      </c>
      <c r="H10" s="19" t="inlineStr">
        <is>
          <t>Fictional Route Amber</t>
        </is>
      </c>
      <c r="I10" s="19" t="inlineStr">
        <is>
          <t>Completed</t>
        </is>
      </c>
      <c r="J10" s="18" t="inlineStr">
        <is>
          <t>Operations Manager Review</t>
        </is>
      </c>
      <c r="K10" s="18" t="inlineStr">
        <is>
          <t>Fictional Product Amber</t>
        </is>
      </c>
      <c r="L10" s="26">
        <f>IF(OR($A10="",$K10=""),"",IFERROR(VLOOKUP($K10,Assumptions!$C$5:$E$104,2,FALSE),""))</f>
        <v/>
      </c>
      <c r="M10" s="21" t="n">
        <v>18</v>
      </c>
      <c r="N10" s="21" t="n">
        <v>17</v>
      </c>
      <c r="O10" s="42">
        <f>IF(OR($A10="",$G10=""),"",IFERROR(VLOOKUP($G10,Assumptions!$A$5:$B$104,2,FALSE),""))</f>
        <v/>
      </c>
      <c r="P10" s="42">
        <f>IF(OR($A10="",$K10=""),"",IFERROR(VLOOKUP($K10,Assumptions!$C$5:$E$104,3,FALSE),""))</f>
        <v/>
      </c>
      <c r="Q10" s="42">
        <f>IF($A10="","",IFERROR(Assumptions!$L$5,""))</f>
        <v/>
      </c>
      <c r="R10" s="21" t="n">
        <v>2.25</v>
      </c>
      <c r="S10" s="21" t="n">
        <v>2.1</v>
      </c>
      <c r="T10" s="23" t="n">
        <v>24</v>
      </c>
      <c r="U10" s="23" t="n">
        <v>23</v>
      </c>
      <c r="V10" s="40" t="n">
        <v>285</v>
      </c>
      <c r="W10" s="40" t="n">
        <v>290</v>
      </c>
      <c r="X10" s="37">
        <f>IF(OR($A10="",$R10="",$O10=""),"",IFERROR($R10*$O10,""))</f>
        <v/>
      </c>
      <c r="Y10" s="37">
        <f>IF(OR($A10="",$S10="",$O10=""),"",IFERROR($S10*$O10,""))</f>
        <v/>
      </c>
      <c r="Z10" s="37">
        <f>IF(OR($A10="",$M10="",$P10=""),"",IFERROR($M10*$P10,""))</f>
        <v/>
      </c>
      <c r="AA10" s="37">
        <f>IF(OR($A10="",$N10="",$P10=""),"",IFERROR($N10*$P10,""))</f>
        <v/>
      </c>
      <c r="AB10" s="37">
        <f>IF(OR($A10="",$T10="",$Q10=""),"",IFERROR($T10*$Q10,""))</f>
        <v/>
      </c>
      <c r="AC10" s="37">
        <f>IF(OR($A10="",$U10="",$Q10=""),"",IFERROR($U10*$Q10,""))</f>
        <v/>
      </c>
      <c r="AD10" s="37">
        <f>IF($A10="","",IF(OR($R10="",$M10="",$T10="",$O10="",$P10="",$Q10=""),"",SUM($X10,$Z10,$AB10)))</f>
        <v/>
      </c>
      <c r="AE10" s="37">
        <f>IF($A10="","",IF(OR($S10="",$N10="",$U10="",$O10="",$P10="",$Q10=""),"",SUM($Y10,$AA10,$AC10)))</f>
        <v/>
      </c>
      <c r="AF10" s="37">
        <f>IF(OR($A10="",$V10="",$AD10=""),"",IFERROR($V10-$AD10,""))</f>
        <v/>
      </c>
      <c r="AG10" s="37">
        <f>IF(OR($A10="",$W10="",$AE10=""),"",IFERROR($W10-$AE10,""))</f>
        <v/>
      </c>
      <c r="AH10" s="38">
        <f>IF(OR($A10="",$W10="",$AG10=""),"",IFERROR($AG10/$W10,""))</f>
        <v/>
      </c>
      <c r="AI10" s="37">
        <f>IF(OR($A10="",$AD10="",$AE10=""),"",IFERROR($AE10-$AD10,""))</f>
        <v/>
      </c>
      <c r="AJ10" s="26">
        <f>IF($A10="","",IF($I10="","Review: missing status",IF(OR($G10="",$K10="",$O10="",$P10="",$Q10="",NOT(ISNUMBER(Assumptions!$L$6)),NOT(ISNUMBER(Assumptions!$L$7))),"Review: check assumptions",IF($I10="Completed",IF(OR($S10="",$N10="",$U10="",$W10="",$AE10=""),"Review: missing actuals",IF($AI10&gt;Assumptions!$L$6,"Review: cost over estimate",IF($AH10&lt;Assumptions!$L$7,"Review: low margin","Complete"))),IF($I10="Cancelled","No costing review","Pending completion")))))</f>
        <v/>
      </c>
    </row>
    <row r="11">
      <c r="A11" s="18" t="inlineStr">
        <is>
          <t>FIC-JC-2026-007</t>
        </is>
      </c>
      <c r="B11" s="35" t="n">
        <v>46268</v>
      </c>
      <c r="C11" s="18" t="inlineStr">
        <is>
          <t>Fictional Ginkgo Market</t>
        </is>
      </c>
      <c r="D11" s="18" t="inlineStr">
        <is>
          <t>707 Fictional Aspen Dr, Demo Borough, ZZ 00007</t>
        </is>
      </c>
      <c r="E11" s="18" t="inlineStr">
        <is>
          <t>Stored-product insect concern</t>
        </is>
      </c>
      <c r="F11" s="18" t="inlineStr">
        <is>
          <t>Monitoring Visit</t>
        </is>
      </c>
      <c r="G11" s="18" t="inlineStr">
        <is>
          <t>Fictional Tech Devon</t>
        </is>
      </c>
      <c r="H11" s="19" t="inlineStr">
        <is>
          <t>Fictional Route Delta</t>
        </is>
      </c>
      <c r="I11" s="19" t="inlineStr">
        <is>
          <t>Completed</t>
        </is>
      </c>
      <c r="J11" s="18" t="inlineStr">
        <is>
          <t>Sales Review</t>
        </is>
      </c>
      <c r="K11" s="18" t="inlineStr">
        <is>
          <t>Fictional Product Delta</t>
        </is>
      </c>
      <c r="L11" s="20">
        <f>IF(OR($A11="",$K11=""),"",IFERROR(VLOOKUP($K11,Assumptions!$C$5:$E$104,2,FALSE),""))</f>
        <v/>
      </c>
      <c r="M11" s="21" t="n">
        <v>16</v>
      </c>
      <c r="N11" s="21" t="n">
        <v>20</v>
      </c>
      <c r="O11" s="39">
        <f>IF(OR($A11="",$G11=""),"",IFERROR(VLOOKUP($G11,Assumptions!$A$5:$B$104,2,FALSE),""))</f>
        <v/>
      </c>
      <c r="P11" s="39">
        <f>IF(OR($A11="",$K11=""),"",IFERROR(VLOOKUP($K11,Assumptions!$C$5:$E$104,3,FALSE),""))</f>
        <v/>
      </c>
      <c r="Q11" s="39">
        <f>IF($A11="","",IFERROR(Assumptions!$L$5,""))</f>
        <v/>
      </c>
      <c r="R11" s="21" t="n">
        <v>2.8</v>
      </c>
      <c r="S11" s="21" t="n">
        <v>3.5</v>
      </c>
      <c r="T11" s="23" t="n">
        <v>20</v>
      </c>
      <c r="U11" s="23" t="n">
        <v>25</v>
      </c>
      <c r="V11" s="40" t="n">
        <v>255</v>
      </c>
      <c r="W11" s="40" t="n">
        <v>225</v>
      </c>
      <c r="X11" s="36">
        <f>IF(OR($A11="",$R11="",$O11=""),"",IFERROR($R11*$O11,""))</f>
        <v/>
      </c>
      <c r="Y11" s="36">
        <f>IF(OR($A11="",$S11="",$O11=""),"",IFERROR($S11*$O11,""))</f>
        <v/>
      </c>
      <c r="Z11" s="36">
        <f>IF(OR($A11="",$M11="",$P11=""),"",IFERROR($M11*$P11,""))</f>
        <v/>
      </c>
      <c r="AA11" s="36">
        <f>IF(OR($A11="",$N11="",$P11=""),"",IFERROR($N11*$P11,""))</f>
        <v/>
      </c>
      <c r="AB11" s="36">
        <f>IF(OR($A11="",$T11="",$Q11=""),"",IFERROR($T11*$Q11,""))</f>
        <v/>
      </c>
      <c r="AC11" s="36">
        <f>IF(OR($A11="",$U11="",$Q11=""),"",IFERROR($U11*$Q11,""))</f>
        <v/>
      </c>
      <c r="AD11" s="36">
        <f>IF($A11="","",IF(OR($R11="",$M11="",$T11="",$O11="",$P11="",$Q11=""),"",SUM($X11,$Z11,$AB11)))</f>
        <v/>
      </c>
      <c r="AE11" s="36">
        <f>IF($A11="","",IF(OR($S11="",$N11="",$U11="",$O11="",$P11="",$Q11=""),"",SUM($Y11,$AA11,$AC11)))</f>
        <v/>
      </c>
      <c r="AF11" s="36">
        <f>IF(OR($A11="",$V11="",$AD11=""),"",IFERROR($V11-$AD11,""))</f>
        <v/>
      </c>
      <c r="AG11" s="36">
        <f>IF(OR($A11="",$W11="",$AE11=""),"",IFERROR($W11-$AE11,""))</f>
        <v/>
      </c>
      <c r="AH11" s="41">
        <f>IF(OR($A11="",$W11="",$AG11=""),"",IFERROR($AG11/$W11,""))</f>
        <v/>
      </c>
      <c r="AI11" s="36">
        <f>IF(OR($A11="",$AD11="",$AE11=""),"",IFERROR($AE11-$AD11,""))</f>
        <v/>
      </c>
      <c r="AJ11" s="20">
        <f>IF($A11="","",IF($I11="","Review: missing status",IF(OR($G11="",$K11="",$O11="",$P11="",$Q11="",NOT(ISNUMBER(Assumptions!$L$6)),NOT(ISNUMBER(Assumptions!$L$7))),"Review: check assumptions",IF($I11="Completed",IF(OR($S11="",$N11="",$U11="",$W11="",$AE11=""),"Review: missing actuals",IF($AI11&gt;Assumptions!$L$6,"Review: cost over estimate",IF($AH11&lt;Assumptions!$L$7,"Review: low margin","Complete"))),IF($I11="Cancelled","No costing review","Pending completion")))))</f>
        <v/>
      </c>
    </row>
    <row r="12">
      <c r="A12" s="18" t="inlineStr">
        <is>
          <t>FIC-JC-2026-008</t>
        </is>
      </c>
      <c r="B12" s="35" t="n">
        <v>46272</v>
      </c>
      <c r="C12" s="18" t="inlineStr">
        <is>
          <t>Fictional Harbor Deli</t>
        </is>
      </c>
      <c r="D12" s="18" t="inlineStr">
        <is>
          <t>808 Imaginary Poplar Pl, Demo Borough, ZZ 00008</t>
        </is>
      </c>
      <c r="E12" s="18" t="inlineStr">
        <is>
          <t>Cockroach activity</t>
        </is>
      </c>
      <c r="F12" s="18" t="inlineStr">
        <is>
          <t>Inspection</t>
        </is>
      </c>
      <c r="G12" s="18" t="inlineStr">
        <is>
          <t>Fictional Tech Avery</t>
        </is>
      </c>
      <c r="H12" s="19" t="inlineStr">
        <is>
          <t>Fictional Route Blue</t>
        </is>
      </c>
      <c r="I12" s="19" t="inlineStr">
        <is>
          <t>Completed</t>
        </is>
      </c>
      <c r="J12" s="18" t="inlineStr">
        <is>
          <t>Service Manager Review</t>
        </is>
      </c>
      <c r="K12" s="18" t="inlineStr">
        <is>
          <t>Fictional Product Amber</t>
        </is>
      </c>
      <c r="L12" s="26">
        <f>IF(OR($A12="",$K12=""),"",IFERROR(VLOOKUP($K12,Assumptions!$C$5:$E$104,2,FALSE),""))</f>
        <v/>
      </c>
      <c r="M12" s="21" t="n">
        <v>0</v>
      </c>
      <c r="N12" s="21" t="n">
        <v>0</v>
      </c>
      <c r="O12" s="42">
        <f>IF(OR($A12="",$G12=""),"",IFERROR(VLOOKUP($G12,Assumptions!$A$5:$B$104,2,FALSE),""))</f>
        <v/>
      </c>
      <c r="P12" s="42">
        <f>IF(OR($A12="",$K12=""),"",IFERROR(VLOOKUP($K12,Assumptions!$C$5:$E$104,3,FALSE),""))</f>
        <v/>
      </c>
      <c r="Q12" s="42">
        <f>IF($A12="","",IFERROR(Assumptions!$L$5,""))</f>
        <v/>
      </c>
      <c r="R12" s="21" t="n">
        <v>1</v>
      </c>
      <c r="S12" s="21" t="n">
        <v>1</v>
      </c>
      <c r="T12" s="23" t="n">
        <v>0</v>
      </c>
      <c r="U12" s="23" t="n">
        <v>0</v>
      </c>
      <c r="V12" s="40" t="n">
        <v>85</v>
      </c>
      <c r="W12" s="40" t="n">
        <v>80</v>
      </c>
      <c r="X12" s="37">
        <f>IF(OR($A12="",$R12="",$O12=""),"",IFERROR($R12*$O12,""))</f>
        <v/>
      </c>
      <c r="Y12" s="37">
        <f>IF(OR($A12="",$S12="",$O12=""),"",IFERROR($S12*$O12,""))</f>
        <v/>
      </c>
      <c r="Z12" s="37">
        <f>IF(OR($A12="",$M12="",$P12=""),"",IFERROR($M12*$P12,""))</f>
        <v/>
      </c>
      <c r="AA12" s="37">
        <f>IF(OR($A12="",$N12="",$P12=""),"",IFERROR($N12*$P12,""))</f>
        <v/>
      </c>
      <c r="AB12" s="37">
        <f>IF(OR($A12="",$T12="",$Q12=""),"",IFERROR($T12*$Q12,""))</f>
        <v/>
      </c>
      <c r="AC12" s="37">
        <f>IF(OR($A12="",$U12="",$Q12=""),"",IFERROR($U12*$Q12,""))</f>
        <v/>
      </c>
      <c r="AD12" s="37">
        <f>IF($A12="","",IF(OR($R12="",$M12="",$T12="",$O12="",$P12="",$Q12=""),"",SUM($X12,$Z12,$AB12)))</f>
        <v/>
      </c>
      <c r="AE12" s="37">
        <f>IF($A12="","",IF(OR($S12="",$N12="",$U12="",$O12="",$P12="",$Q12=""),"",SUM($Y12,$AA12,$AC12)))</f>
        <v/>
      </c>
      <c r="AF12" s="37">
        <f>IF(OR($A12="",$V12="",$AD12=""),"",IFERROR($V12-$AD12,""))</f>
        <v/>
      </c>
      <c r="AG12" s="37">
        <f>IF(OR($A12="",$W12="",$AE12=""),"",IFERROR($W12-$AE12,""))</f>
        <v/>
      </c>
      <c r="AH12" s="38">
        <f>IF(OR($A12="",$W12="",$AG12=""),"",IFERROR($AG12/$W12,""))</f>
        <v/>
      </c>
      <c r="AI12" s="37">
        <f>IF(OR($A12="",$AD12="",$AE12=""),"",IFERROR($AE12-$AD12,""))</f>
        <v/>
      </c>
      <c r="AJ12" s="26">
        <f>IF($A12="","",IF($I12="","Review: missing status",IF(OR($G12="",$K12="",$O12="",$P12="",$Q12="",NOT(ISNUMBER(Assumptions!$L$6)),NOT(ISNUMBER(Assumptions!$L$7))),"Review: check assumptions",IF($I12="Completed",IF(OR($S12="",$N12="",$U12="",$W12="",$AE12=""),"Review: missing actuals",IF($AI12&gt;Assumptions!$L$6,"Review: cost over estimate",IF($AH12&lt;Assumptions!$L$7,"Review: low margin","Complete"))),IF($I12="Cancelled","No costing review","Pending completion")))))</f>
        <v/>
      </c>
    </row>
    <row r="13">
      <c r="A13" s="18" t="inlineStr">
        <is>
          <t>FIC-JC-2026-009</t>
        </is>
      </c>
      <c r="B13" s="35" t="n">
        <v>46274</v>
      </c>
      <c r="C13" s="18" t="inlineStr">
        <is>
          <t>Fictional Juniper Studio</t>
        </is>
      </c>
      <c r="D13" s="18" t="inlineStr">
        <is>
          <t>909 Fictional Elm Way, Test Hamlet, ZZ 00009</t>
        </is>
      </c>
      <c r="E13" s="18" t="inlineStr">
        <is>
          <t>Ant activity</t>
        </is>
      </c>
      <c r="F13" s="18" t="inlineStr">
        <is>
          <t>Perimeter Service</t>
        </is>
      </c>
      <c r="G13" s="18" t="inlineStr">
        <is>
          <t>Fictional Tech Blair</t>
        </is>
      </c>
      <c r="H13" s="19" t="inlineStr">
        <is>
          <t>Fictional Route Amber</t>
        </is>
      </c>
      <c r="I13" s="19" t="inlineStr">
        <is>
          <t>In Progress</t>
        </is>
      </c>
      <c r="J13" s="18" t="inlineStr">
        <is>
          <t>Operations Manager Review</t>
        </is>
      </c>
      <c r="K13" s="18" t="inlineStr">
        <is>
          <t>Fictional Product Blue</t>
        </is>
      </c>
      <c r="L13" s="20">
        <f>IF(OR($A13="",$K13=""),"",IFERROR(VLOOKUP($K13,Assumptions!$C$5:$E$104,2,FALSE),""))</f>
        <v/>
      </c>
      <c r="M13" s="21" t="n">
        <v>0.25</v>
      </c>
      <c r="N13" s="21" t="n">
        <v>0.15</v>
      </c>
      <c r="O13" s="39">
        <f>IF(OR($A13="",$G13=""),"",IFERROR(VLOOKUP($G13,Assumptions!$A$5:$B$104,2,FALSE),""))</f>
        <v/>
      </c>
      <c r="P13" s="39">
        <f>IF(OR($A13="",$K13=""),"",IFERROR(VLOOKUP($K13,Assumptions!$C$5:$E$104,3,FALSE),""))</f>
        <v/>
      </c>
      <c r="Q13" s="39">
        <f>IF($A13="","",IFERROR(Assumptions!$L$5,""))</f>
        <v/>
      </c>
      <c r="R13" s="21" t="n">
        <v>2</v>
      </c>
      <c r="S13" s="21" t="n">
        <v>1</v>
      </c>
      <c r="T13" s="23" t="n">
        <v>15</v>
      </c>
      <c r="U13" s="23" t="n">
        <v>8</v>
      </c>
      <c r="V13" s="40" t="n">
        <v>210</v>
      </c>
      <c r="W13" s="40" t="n"/>
      <c r="X13" s="36">
        <f>IF(OR($A13="",$R13="",$O13=""),"",IFERROR($R13*$O13,""))</f>
        <v/>
      </c>
      <c r="Y13" s="36">
        <f>IF(OR($A13="",$S13="",$O13=""),"",IFERROR($S13*$O13,""))</f>
        <v/>
      </c>
      <c r="Z13" s="36">
        <f>IF(OR($A13="",$M13="",$P13=""),"",IFERROR($M13*$P13,""))</f>
        <v/>
      </c>
      <c r="AA13" s="36">
        <f>IF(OR($A13="",$N13="",$P13=""),"",IFERROR($N13*$P13,""))</f>
        <v/>
      </c>
      <c r="AB13" s="36">
        <f>IF(OR($A13="",$T13="",$Q13=""),"",IFERROR($T13*$Q13,""))</f>
        <v/>
      </c>
      <c r="AC13" s="36">
        <f>IF(OR($A13="",$U13="",$Q13=""),"",IFERROR($U13*$Q13,""))</f>
        <v/>
      </c>
      <c r="AD13" s="36">
        <f>IF($A13="","",IF(OR($R13="",$M13="",$T13="",$O13="",$P13="",$Q13=""),"",SUM($X13,$Z13,$AB13)))</f>
        <v/>
      </c>
      <c r="AE13" s="36">
        <f>IF($A13="","",IF(OR($S13="",$N13="",$U13="",$O13="",$P13="",$Q13=""),"",SUM($Y13,$AA13,$AC13)))</f>
        <v/>
      </c>
      <c r="AF13" s="36">
        <f>IF(OR($A13="",$V13="",$AD13=""),"",IFERROR($V13-$AD13,""))</f>
        <v/>
      </c>
      <c r="AG13" s="36">
        <f>IF(OR($A13="",$W13="",$AE13=""),"",IFERROR($W13-$AE13,""))</f>
        <v/>
      </c>
      <c r="AH13" s="41">
        <f>IF(OR($A13="",$W13="",$AG13=""),"",IFERROR($AG13/$W13,""))</f>
        <v/>
      </c>
      <c r="AI13" s="36">
        <f>IF(OR($A13="",$AD13="",$AE13=""),"",IFERROR($AE13-$AD13,""))</f>
        <v/>
      </c>
      <c r="AJ13" s="20">
        <f>IF($A13="","",IF($I13="","Review: missing status",IF(OR($G13="",$K13="",$O13="",$P13="",$Q13="",NOT(ISNUMBER(Assumptions!$L$6)),NOT(ISNUMBER(Assumptions!$L$7))),"Review: check assumptions",IF($I13="Completed",IF(OR($S13="",$N13="",$U13="",$W13="",$AE13=""),"Review: missing actuals",IF($AI13&gt;Assumptions!$L$6,"Review: cost over estimate",IF($AH13&lt;Assumptions!$L$7,"Review: low margin","Complete"))),IF($I13="Cancelled","No costing review","Pending completion")))))</f>
        <v/>
      </c>
    </row>
    <row r="14">
      <c r="A14" s="18" t="inlineStr">
        <is>
          <t>FIC-JC-2026-010</t>
        </is>
      </c>
      <c r="B14" s="35" t="n">
        <v>46280</v>
      </c>
      <c r="C14" s="18" t="inlineStr">
        <is>
          <t>Fictional Kite Workshop</t>
        </is>
      </c>
      <c r="D14" s="18" t="inlineStr">
        <is>
          <t>1001 Imaginary Walnut Ave, Test Hamlet, ZZ 00010</t>
        </is>
      </c>
      <c r="E14" s="18" t="inlineStr">
        <is>
          <t>Wasp activity</t>
        </is>
      </c>
      <c r="F14" s="18" t="inlineStr">
        <is>
          <t>Spot Service</t>
        </is>
      </c>
      <c r="G14" s="18" t="inlineStr">
        <is>
          <t>Fictional Tech Devon</t>
        </is>
      </c>
      <c r="H14" s="19" t="inlineStr">
        <is>
          <t>Fictional Route Delta</t>
        </is>
      </c>
      <c r="I14" s="19" t="inlineStr">
        <is>
          <t>Planned</t>
        </is>
      </c>
      <c r="J14" s="18" t="inlineStr">
        <is>
          <t>Sales Review</t>
        </is>
      </c>
      <c r="K14" s="18" t="inlineStr">
        <is>
          <t>Fictional Product Delta</t>
        </is>
      </c>
      <c r="L14" s="26">
        <f>IF(OR($A14="",$K14=""),"",IFERROR(VLOOKUP($K14,Assumptions!$C$5:$E$104,2,FALSE),""))</f>
        <v/>
      </c>
      <c r="M14" s="21" t="n">
        <v>8</v>
      </c>
      <c r="N14" s="21" t="n"/>
      <c r="O14" s="42">
        <f>IF(OR($A14="",$G14=""),"",IFERROR(VLOOKUP($G14,Assumptions!$A$5:$B$104,2,FALSE),""))</f>
        <v/>
      </c>
      <c r="P14" s="42">
        <f>IF(OR($A14="",$K14=""),"",IFERROR(VLOOKUP($K14,Assumptions!$C$5:$E$104,3,FALSE),""))</f>
        <v/>
      </c>
      <c r="Q14" s="42">
        <f>IF($A14="","",IFERROR(Assumptions!$L$5,""))</f>
        <v/>
      </c>
      <c r="R14" s="21" t="n">
        <v>1.5</v>
      </c>
      <c r="S14" s="21" t="n"/>
      <c r="T14" s="23" t="n">
        <v>18</v>
      </c>
      <c r="U14" s="23" t="n"/>
      <c r="V14" s="40" t="n">
        <v>225</v>
      </c>
      <c r="W14" s="40" t="n"/>
      <c r="X14" s="37">
        <f>IF(OR($A14="",$R14="",$O14=""),"",IFERROR($R14*$O14,""))</f>
        <v/>
      </c>
      <c r="Y14" s="37">
        <f>IF(OR($A14="",$S14="",$O14=""),"",IFERROR($S14*$O14,""))</f>
        <v/>
      </c>
      <c r="Z14" s="37">
        <f>IF(OR($A14="",$M14="",$P14=""),"",IFERROR($M14*$P14,""))</f>
        <v/>
      </c>
      <c r="AA14" s="37">
        <f>IF(OR($A14="",$N14="",$P14=""),"",IFERROR($N14*$P14,""))</f>
        <v/>
      </c>
      <c r="AB14" s="37">
        <f>IF(OR($A14="",$T14="",$Q14=""),"",IFERROR($T14*$Q14,""))</f>
        <v/>
      </c>
      <c r="AC14" s="37">
        <f>IF(OR($A14="",$U14="",$Q14=""),"",IFERROR($U14*$Q14,""))</f>
        <v/>
      </c>
      <c r="AD14" s="37">
        <f>IF($A14="","",IF(OR($R14="",$M14="",$T14="",$O14="",$P14="",$Q14=""),"",SUM($X14,$Z14,$AB14)))</f>
        <v/>
      </c>
      <c r="AE14" s="37">
        <f>IF($A14="","",IF(OR($S14="",$N14="",$U14="",$O14="",$P14="",$Q14=""),"",SUM($Y14,$AA14,$AC14)))</f>
        <v/>
      </c>
      <c r="AF14" s="37">
        <f>IF(OR($A14="",$V14="",$AD14=""),"",IFERROR($V14-$AD14,""))</f>
        <v/>
      </c>
      <c r="AG14" s="37">
        <f>IF(OR($A14="",$W14="",$AE14=""),"",IFERROR($W14-$AE14,""))</f>
        <v/>
      </c>
      <c r="AH14" s="38">
        <f>IF(OR($A14="",$W14="",$AG14=""),"",IFERROR($AG14/$W14,""))</f>
        <v/>
      </c>
      <c r="AI14" s="37">
        <f>IF(OR($A14="",$AD14="",$AE14=""),"",IFERROR($AE14-$AD14,""))</f>
        <v/>
      </c>
      <c r="AJ14" s="26">
        <f>IF($A14="","",IF($I14="","Review: missing status",IF(OR($G14="",$K14="",$O14="",$P14="",$Q14="",NOT(ISNUMBER(Assumptions!$L$6)),NOT(ISNUMBER(Assumptions!$L$7))),"Review: check assumptions",IF($I14="Completed",IF(OR($S14="",$N14="",$U14="",$W14="",$AE14=""),"Review: missing actuals",IF($AI14&gt;Assumptions!$L$6,"Review: cost over estimate",IF($AH14&lt;Assumptions!$L$7,"Review: low margin","Complete"))),IF($I14="Cancelled","No costing review","Pending completion")))))</f>
        <v/>
      </c>
    </row>
    <row r="15">
      <c r="A15" s="18" t="n"/>
      <c r="B15" s="35" t="n"/>
      <c r="C15" s="18" t="n"/>
      <c r="D15" s="18" t="n"/>
      <c r="E15" s="18" t="n"/>
      <c r="F15" s="18" t="n"/>
      <c r="G15" s="18" t="n"/>
      <c r="H15" s="19" t="n"/>
      <c r="I15" s="19" t="n"/>
      <c r="J15" s="18" t="n"/>
      <c r="K15" s="18" t="n"/>
      <c r="L15" s="20">
        <f>IF(OR($A15="",$K15=""),"",IFERROR(VLOOKUP($K15,Assumptions!$C$5:$E$104,2,FALSE),""))</f>
        <v/>
      </c>
      <c r="M15" s="21" t="n"/>
      <c r="N15" s="21" t="n"/>
      <c r="O15" s="39">
        <f>IF(OR($A15="",$G15=""),"",IFERROR(VLOOKUP($G15,Assumptions!$A$5:$B$104,2,FALSE),""))</f>
        <v/>
      </c>
      <c r="P15" s="39">
        <f>IF(OR($A15="",$K15=""),"",IFERROR(VLOOKUP($K15,Assumptions!$C$5:$E$104,3,FALSE),""))</f>
        <v/>
      </c>
      <c r="Q15" s="39">
        <f>IF($A15="","",IFERROR(Assumptions!$L$5,""))</f>
        <v/>
      </c>
      <c r="R15" s="21" t="n"/>
      <c r="S15" s="21" t="n"/>
      <c r="T15" s="23" t="n"/>
      <c r="U15" s="23" t="n"/>
      <c r="V15" s="40" t="n"/>
      <c r="W15" s="40" t="n"/>
      <c r="X15" s="36">
        <f>IF(OR($A15="",$R15="",$O15=""),"",IFERROR($R15*$O15,""))</f>
        <v/>
      </c>
      <c r="Y15" s="36">
        <f>IF(OR($A15="",$S15="",$O15=""),"",IFERROR($S15*$O15,""))</f>
        <v/>
      </c>
      <c r="Z15" s="36">
        <f>IF(OR($A15="",$M15="",$P15=""),"",IFERROR($M15*$P15,""))</f>
        <v/>
      </c>
      <c r="AA15" s="36">
        <f>IF(OR($A15="",$N15="",$P15=""),"",IFERROR($N15*$P15,""))</f>
        <v/>
      </c>
      <c r="AB15" s="36">
        <f>IF(OR($A15="",$T15="",$Q15=""),"",IFERROR($T15*$Q15,""))</f>
        <v/>
      </c>
      <c r="AC15" s="36">
        <f>IF(OR($A15="",$U15="",$Q15=""),"",IFERROR($U15*$Q15,""))</f>
        <v/>
      </c>
      <c r="AD15" s="36">
        <f>IF($A15="","",IF(OR($R15="",$M15="",$T15="",$O15="",$P15="",$Q15=""),"",SUM($X15,$Z15,$AB15)))</f>
        <v/>
      </c>
      <c r="AE15" s="36">
        <f>IF($A15="","",IF(OR($S15="",$N15="",$U15="",$O15="",$P15="",$Q15=""),"",SUM($Y15,$AA15,$AC15)))</f>
        <v/>
      </c>
      <c r="AF15" s="36">
        <f>IF(OR($A15="",$V15="",$AD15=""),"",IFERROR($V15-$AD15,""))</f>
        <v/>
      </c>
      <c r="AG15" s="36">
        <f>IF(OR($A15="",$W15="",$AE15=""),"",IFERROR($W15-$AE15,""))</f>
        <v/>
      </c>
      <c r="AH15" s="41">
        <f>IF(OR($A15="",$W15="",$AG15=""),"",IFERROR($AG15/$W15,""))</f>
        <v/>
      </c>
      <c r="AI15" s="36">
        <f>IF(OR($A15="",$AD15="",$AE15=""),"",IFERROR($AE15-$AD15,""))</f>
        <v/>
      </c>
      <c r="AJ15" s="20">
        <f>IF($A15="","",IF($I15="","Review: missing status",IF(OR($G15="",$K15="",$O15="",$P15="",$Q15="",NOT(ISNUMBER(Assumptions!$L$6)),NOT(ISNUMBER(Assumptions!$L$7))),"Review: check assumptions",IF($I15="Completed",IF(OR($S15="",$N15="",$U15="",$W15="",$AE15=""),"Review: missing actuals",IF($AI15&gt;Assumptions!$L$6,"Review: cost over estimate",IF($AH15&lt;Assumptions!$L$7,"Review: low margin","Complete"))),IF($I15="Cancelled","No costing review","Pending completion")))))</f>
        <v/>
      </c>
    </row>
    <row r="16">
      <c r="A16" s="18" t="n"/>
      <c r="B16" s="35" t="n"/>
      <c r="C16" s="18" t="n"/>
      <c r="D16" s="18" t="n"/>
      <c r="E16" s="18" t="n"/>
      <c r="F16" s="18" t="n"/>
      <c r="G16" s="18" t="n"/>
      <c r="H16" s="19" t="n"/>
      <c r="I16" s="19" t="n"/>
      <c r="J16" s="18" t="n"/>
      <c r="K16" s="18" t="n"/>
      <c r="L16" s="26">
        <f>IF(OR($A16="",$K16=""),"",IFERROR(VLOOKUP($K16,Assumptions!$C$5:$E$104,2,FALSE),""))</f>
        <v/>
      </c>
      <c r="M16" s="21" t="n"/>
      <c r="N16" s="21" t="n"/>
      <c r="O16" s="42">
        <f>IF(OR($A16="",$G16=""),"",IFERROR(VLOOKUP($G16,Assumptions!$A$5:$B$104,2,FALSE),""))</f>
        <v/>
      </c>
      <c r="P16" s="42">
        <f>IF(OR($A16="",$K16=""),"",IFERROR(VLOOKUP($K16,Assumptions!$C$5:$E$104,3,FALSE),""))</f>
        <v/>
      </c>
      <c r="Q16" s="42">
        <f>IF($A16="","",IFERROR(Assumptions!$L$5,""))</f>
        <v/>
      </c>
      <c r="R16" s="21" t="n"/>
      <c r="S16" s="21" t="n"/>
      <c r="T16" s="23" t="n"/>
      <c r="U16" s="23" t="n"/>
      <c r="V16" s="40" t="n"/>
      <c r="W16" s="40" t="n"/>
      <c r="X16" s="37">
        <f>IF(OR($A16="",$R16="",$O16=""),"",IFERROR($R16*$O16,""))</f>
        <v/>
      </c>
      <c r="Y16" s="37">
        <f>IF(OR($A16="",$S16="",$O16=""),"",IFERROR($S16*$O16,""))</f>
        <v/>
      </c>
      <c r="Z16" s="37">
        <f>IF(OR($A16="",$M16="",$P16=""),"",IFERROR($M16*$P16,""))</f>
        <v/>
      </c>
      <c r="AA16" s="37">
        <f>IF(OR($A16="",$N16="",$P16=""),"",IFERROR($N16*$P16,""))</f>
        <v/>
      </c>
      <c r="AB16" s="37">
        <f>IF(OR($A16="",$T16="",$Q16=""),"",IFERROR($T16*$Q16,""))</f>
        <v/>
      </c>
      <c r="AC16" s="37">
        <f>IF(OR($A16="",$U16="",$Q16=""),"",IFERROR($U16*$Q16,""))</f>
        <v/>
      </c>
      <c r="AD16" s="37">
        <f>IF($A16="","",IF(OR($R16="",$M16="",$T16="",$O16="",$P16="",$Q16=""),"",SUM($X16,$Z16,$AB16)))</f>
        <v/>
      </c>
      <c r="AE16" s="37">
        <f>IF($A16="","",IF(OR($S16="",$N16="",$U16="",$O16="",$P16="",$Q16=""),"",SUM($Y16,$AA16,$AC16)))</f>
        <v/>
      </c>
      <c r="AF16" s="37">
        <f>IF(OR($A16="",$V16="",$AD16=""),"",IFERROR($V16-$AD16,""))</f>
        <v/>
      </c>
      <c r="AG16" s="37">
        <f>IF(OR($A16="",$W16="",$AE16=""),"",IFERROR($W16-$AE16,""))</f>
        <v/>
      </c>
      <c r="AH16" s="38">
        <f>IF(OR($A16="",$W16="",$AG16=""),"",IFERROR($AG16/$W16,""))</f>
        <v/>
      </c>
      <c r="AI16" s="37">
        <f>IF(OR($A16="",$AD16="",$AE16=""),"",IFERROR($AE16-$AD16,""))</f>
        <v/>
      </c>
      <c r="AJ16" s="26">
        <f>IF($A16="","",IF($I16="","Review: missing status",IF(OR($G16="",$K16="",$O16="",$P16="",$Q16="",NOT(ISNUMBER(Assumptions!$L$6)),NOT(ISNUMBER(Assumptions!$L$7))),"Review: check assumptions",IF($I16="Completed",IF(OR($S16="",$N16="",$U16="",$W16="",$AE16=""),"Review: missing actuals",IF($AI16&gt;Assumptions!$L$6,"Review: cost over estimate",IF($AH16&lt;Assumptions!$L$7,"Review: low margin","Complete"))),IF($I16="Cancelled","No costing review","Pending completion")))))</f>
        <v/>
      </c>
    </row>
    <row r="17">
      <c r="A17" s="18" t="n"/>
      <c r="B17" s="35" t="n"/>
      <c r="C17" s="18" t="n"/>
      <c r="D17" s="18" t="n"/>
      <c r="E17" s="18" t="n"/>
      <c r="F17" s="18" t="n"/>
      <c r="G17" s="18" t="n"/>
      <c r="H17" s="19" t="n"/>
      <c r="I17" s="19" t="n"/>
      <c r="J17" s="18" t="n"/>
      <c r="K17" s="18" t="n"/>
      <c r="L17" s="20">
        <f>IF(OR($A17="",$K17=""),"",IFERROR(VLOOKUP($K17,Assumptions!$C$5:$E$104,2,FALSE),""))</f>
        <v/>
      </c>
      <c r="M17" s="21" t="n"/>
      <c r="N17" s="21" t="n"/>
      <c r="O17" s="39">
        <f>IF(OR($A17="",$G17=""),"",IFERROR(VLOOKUP($G17,Assumptions!$A$5:$B$104,2,FALSE),""))</f>
        <v/>
      </c>
      <c r="P17" s="39">
        <f>IF(OR($A17="",$K17=""),"",IFERROR(VLOOKUP($K17,Assumptions!$C$5:$E$104,3,FALSE),""))</f>
        <v/>
      </c>
      <c r="Q17" s="39">
        <f>IF($A17="","",IFERROR(Assumptions!$L$5,""))</f>
        <v/>
      </c>
      <c r="R17" s="21" t="n"/>
      <c r="S17" s="21" t="n"/>
      <c r="T17" s="23" t="n"/>
      <c r="U17" s="23" t="n"/>
      <c r="V17" s="40" t="n"/>
      <c r="W17" s="40" t="n"/>
      <c r="X17" s="36">
        <f>IF(OR($A17="",$R17="",$O17=""),"",IFERROR($R17*$O17,""))</f>
        <v/>
      </c>
      <c r="Y17" s="36">
        <f>IF(OR($A17="",$S17="",$O17=""),"",IFERROR($S17*$O17,""))</f>
        <v/>
      </c>
      <c r="Z17" s="36">
        <f>IF(OR($A17="",$M17="",$P17=""),"",IFERROR($M17*$P17,""))</f>
        <v/>
      </c>
      <c r="AA17" s="36">
        <f>IF(OR($A17="",$N17="",$P17=""),"",IFERROR($N17*$P17,""))</f>
        <v/>
      </c>
      <c r="AB17" s="36">
        <f>IF(OR($A17="",$T17="",$Q17=""),"",IFERROR($T17*$Q17,""))</f>
        <v/>
      </c>
      <c r="AC17" s="36">
        <f>IF(OR($A17="",$U17="",$Q17=""),"",IFERROR($U17*$Q17,""))</f>
        <v/>
      </c>
      <c r="AD17" s="36">
        <f>IF($A17="","",IF(OR($R17="",$M17="",$T17="",$O17="",$P17="",$Q17=""),"",SUM($X17,$Z17,$AB17)))</f>
        <v/>
      </c>
      <c r="AE17" s="36">
        <f>IF($A17="","",IF(OR($S17="",$N17="",$U17="",$O17="",$P17="",$Q17=""),"",SUM($Y17,$AA17,$AC17)))</f>
        <v/>
      </c>
      <c r="AF17" s="36">
        <f>IF(OR($A17="",$V17="",$AD17=""),"",IFERROR($V17-$AD17,""))</f>
        <v/>
      </c>
      <c r="AG17" s="36">
        <f>IF(OR($A17="",$W17="",$AE17=""),"",IFERROR($W17-$AE17,""))</f>
        <v/>
      </c>
      <c r="AH17" s="41">
        <f>IF(OR($A17="",$W17="",$AG17=""),"",IFERROR($AG17/$W17,""))</f>
        <v/>
      </c>
      <c r="AI17" s="36">
        <f>IF(OR($A17="",$AD17="",$AE17=""),"",IFERROR($AE17-$AD17,""))</f>
        <v/>
      </c>
      <c r="AJ17" s="20">
        <f>IF($A17="","",IF($I17="","Review: missing status",IF(OR($G17="",$K17="",$O17="",$P17="",$Q17="",NOT(ISNUMBER(Assumptions!$L$6)),NOT(ISNUMBER(Assumptions!$L$7))),"Review: check assumptions",IF($I17="Completed",IF(OR($S17="",$N17="",$U17="",$W17="",$AE17=""),"Review: missing actuals",IF($AI17&gt;Assumptions!$L$6,"Review: cost over estimate",IF($AH17&lt;Assumptions!$L$7,"Review: low margin","Complete"))),IF($I17="Cancelled","No costing review","Pending completion")))))</f>
        <v/>
      </c>
    </row>
    <row r="18">
      <c r="A18" s="18" t="n"/>
      <c r="B18" s="35" t="n"/>
      <c r="C18" s="18" t="n"/>
      <c r="D18" s="18" t="n"/>
      <c r="E18" s="18" t="n"/>
      <c r="F18" s="18" t="n"/>
      <c r="G18" s="18" t="n"/>
      <c r="H18" s="19" t="n"/>
      <c r="I18" s="19" t="n"/>
      <c r="J18" s="18" t="n"/>
      <c r="K18" s="18" t="n"/>
      <c r="L18" s="26">
        <f>IF(OR($A18="",$K18=""),"",IFERROR(VLOOKUP($K18,Assumptions!$C$5:$E$104,2,FALSE),""))</f>
        <v/>
      </c>
      <c r="M18" s="21" t="n"/>
      <c r="N18" s="21" t="n"/>
      <c r="O18" s="42">
        <f>IF(OR($A18="",$G18=""),"",IFERROR(VLOOKUP($G18,Assumptions!$A$5:$B$104,2,FALSE),""))</f>
        <v/>
      </c>
      <c r="P18" s="42">
        <f>IF(OR($A18="",$K18=""),"",IFERROR(VLOOKUP($K18,Assumptions!$C$5:$E$104,3,FALSE),""))</f>
        <v/>
      </c>
      <c r="Q18" s="42">
        <f>IF($A18="","",IFERROR(Assumptions!$L$5,""))</f>
        <v/>
      </c>
      <c r="R18" s="21" t="n"/>
      <c r="S18" s="21" t="n"/>
      <c r="T18" s="23" t="n"/>
      <c r="U18" s="23" t="n"/>
      <c r="V18" s="40" t="n"/>
      <c r="W18" s="40" t="n"/>
      <c r="X18" s="37">
        <f>IF(OR($A18="",$R18="",$O18=""),"",IFERROR($R18*$O18,""))</f>
        <v/>
      </c>
      <c r="Y18" s="37">
        <f>IF(OR($A18="",$S18="",$O18=""),"",IFERROR($S18*$O18,""))</f>
        <v/>
      </c>
      <c r="Z18" s="37">
        <f>IF(OR($A18="",$M18="",$P18=""),"",IFERROR($M18*$P18,""))</f>
        <v/>
      </c>
      <c r="AA18" s="37">
        <f>IF(OR($A18="",$N18="",$P18=""),"",IFERROR($N18*$P18,""))</f>
        <v/>
      </c>
      <c r="AB18" s="37">
        <f>IF(OR($A18="",$T18="",$Q18=""),"",IFERROR($T18*$Q18,""))</f>
        <v/>
      </c>
      <c r="AC18" s="37">
        <f>IF(OR($A18="",$U18="",$Q18=""),"",IFERROR($U18*$Q18,""))</f>
        <v/>
      </c>
      <c r="AD18" s="37">
        <f>IF($A18="","",IF(OR($R18="",$M18="",$T18="",$O18="",$P18="",$Q18=""),"",SUM($X18,$Z18,$AB18)))</f>
        <v/>
      </c>
      <c r="AE18" s="37">
        <f>IF($A18="","",IF(OR($S18="",$N18="",$U18="",$O18="",$P18="",$Q18=""),"",SUM($Y18,$AA18,$AC18)))</f>
        <v/>
      </c>
      <c r="AF18" s="37">
        <f>IF(OR($A18="",$V18="",$AD18=""),"",IFERROR($V18-$AD18,""))</f>
        <v/>
      </c>
      <c r="AG18" s="37">
        <f>IF(OR($A18="",$W18="",$AE18=""),"",IFERROR($W18-$AE18,""))</f>
        <v/>
      </c>
      <c r="AH18" s="38">
        <f>IF(OR($A18="",$W18="",$AG18=""),"",IFERROR($AG18/$W18,""))</f>
        <v/>
      </c>
      <c r="AI18" s="37">
        <f>IF(OR($A18="",$AD18="",$AE18=""),"",IFERROR($AE18-$AD18,""))</f>
        <v/>
      </c>
      <c r="AJ18" s="26">
        <f>IF($A18="","",IF($I18="","Review: missing status",IF(OR($G18="",$K18="",$O18="",$P18="",$Q18="",NOT(ISNUMBER(Assumptions!$L$6)),NOT(ISNUMBER(Assumptions!$L$7))),"Review: check assumptions",IF($I18="Completed",IF(OR($S18="",$N18="",$U18="",$W18="",$AE18=""),"Review: missing actuals",IF($AI18&gt;Assumptions!$L$6,"Review: cost over estimate",IF($AH18&lt;Assumptions!$L$7,"Review: low margin","Complete"))),IF($I18="Cancelled","No costing review","Pending completion")))))</f>
        <v/>
      </c>
    </row>
    <row r="19">
      <c r="A19" s="18" t="n"/>
      <c r="B19" s="35" t="n"/>
      <c r="C19" s="18" t="n"/>
      <c r="D19" s="18" t="n"/>
      <c r="E19" s="18" t="n"/>
      <c r="F19" s="18" t="n"/>
      <c r="G19" s="18" t="n"/>
      <c r="H19" s="19" t="n"/>
      <c r="I19" s="19" t="n"/>
      <c r="J19" s="18" t="n"/>
      <c r="K19" s="18" t="n"/>
      <c r="L19" s="20">
        <f>IF(OR($A19="",$K19=""),"",IFERROR(VLOOKUP($K19,Assumptions!$C$5:$E$104,2,FALSE),""))</f>
        <v/>
      </c>
      <c r="M19" s="21" t="n"/>
      <c r="N19" s="21" t="n"/>
      <c r="O19" s="39">
        <f>IF(OR($A19="",$G19=""),"",IFERROR(VLOOKUP($G19,Assumptions!$A$5:$B$104,2,FALSE),""))</f>
        <v/>
      </c>
      <c r="P19" s="39">
        <f>IF(OR($A19="",$K19=""),"",IFERROR(VLOOKUP($K19,Assumptions!$C$5:$E$104,3,FALSE),""))</f>
        <v/>
      </c>
      <c r="Q19" s="39">
        <f>IF($A19="","",IFERROR(Assumptions!$L$5,""))</f>
        <v/>
      </c>
      <c r="R19" s="21" t="n"/>
      <c r="S19" s="21" t="n"/>
      <c r="T19" s="23" t="n"/>
      <c r="U19" s="23" t="n"/>
      <c r="V19" s="40" t="n"/>
      <c r="W19" s="40" t="n"/>
      <c r="X19" s="36">
        <f>IF(OR($A19="",$R19="",$O19=""),"",IFERROR($R19*$O19,""))</f>
        <v/>
      </c>
      <c r="Y19" s="36">
        <f>IF(OR($A19="",$S19="",$O19=""),"",IFERROR($S19*$O19,""))</f>
        <v/>
      </c>
      <c r="Z19" s="36">
        <f>IF(OR($A19="",$M19="",$P19=""),"",IFERROR($M19*$P19,""))</f>
        <v/>
      </c>
      <c r="AA19" s="36">
        <f>IF(OR($A19="",$N19="",$P19=""),"",IFERROR($N19*$P19,""))</f>
        <v/>
      </c>
      <c r="AB19" s="36">
        <f>IF(OR($A19="",$T19="",$Q19=""),"",IFERROR($T19*$Q19,""))</f>
        <v/>
      </c>
      <c r="AC19" s="36">
        <f>IF(OR($A19="",$U19="",$Q19=""),"",IFERROR($U19*$Q19,""))</f>
        <v/>
      </c>
      <c r="AD19" s="36">
        <f>IF($A19="","",IF(OR($R19="",$M19="",$T19="",$O19="",$P19="",$Q19=""),"",SUM($X19,$Z19,$AB19)))</f>
        <v/>
      </c>
      <c r="AE19" s="36">
        <f>IF($A19="","",IF(OR($S19="",$N19="",$U19="",$O19="",$P19="",$Q19=""),"",SUM($Y19,$AA19,$AC19)))</f>
        <v/>
      </c>
      <c r="AF19" s="36">
        <f>IF(OR($A19="",$V19="",$AD19=""),"",IFERROR($V19-$AD19,""))</f>
        <v/>
      </c>
      <c r="AG19" s="36">
        <f>IF(OR($A19="",$W19="",$AE19=""),"",IFERROR($W19-$AE19,""))</f>
        <v/>
      </c>
      <c r="AH19" s="41">
        <f>IF(OR($A19="",$W19="",$AG19=""),"",IFERROR($AG19/$W19,""))</f>
        <v/>
      </c>
      <c r="AI19" s="36">
        <f>IF(OR($A19="",$AD19="",$AE19=""),"",IFERROR($AE19-$AD19,""))</f>
        <v/>
      </c>
      <c r="AJ19" s="20">
        <f>IF($A19="","",IF($I19="","Review: missing status",IF(OR($G19="",$K19="",$O19="",$P19="",$Q19="",NOT(ISNUMBER(Assumptions!$L$6)),NOT(ISNUMBER(Assumptions!$L$7))),"Review: check assumptions",IF($I19="Completed",IF(OR($S19="",$N19="",$U19="",$W19="",$AE19=""),"Review: missing actuals",IF($AI19&gt;Assumptions!$L$6,"Review: cost over estimate",IF($AH19&lt;Assumptions!$L$7,"Review: low margin","Complete"))),IF($I19="Cancelled","No costing review","Pending completion")))))</f>
        <v/>
      </c>
    </row>
    <row r="20">
      <c r="A20" s="18" t="n"/>
      <c r="B20" s="35" t="n"/>
      <c r="C20" s="18" t="n"/>
      <c r="D20" s="18" t="n"/>
      <c r="E20" s="18" t="n"/>
      <c r="F20" s="18" t="n"/>
      <c r="G20" s="18" t="n"/>
      <c r="H20" s="19" t="n"/>
      <c r="I20" s="19" t="n"/>
      <c r="J20" s="18" t="n"/>
      <c r="K20" s="18" t="n"/>
      <c r="L20" s="26">
        <f>IF(OR($A20="",$K20=""),"",IFERROR(VLOOKUP($K20,Assumptions!$C$5:$E$104,2,FALSE),""))</f>
        <v/>
      </c>
      <c r="M20" s="21" t="n"/>
      <c r="N20" s="21" t="n"/>
      <c r="O20" s="42">
        <f>IF(OR($A20="",$G20=""),"",IFERROR(VLOOKUP($G20,Assumptions!$A$5:$B$104,2,FALSE),""))</f>
        <v/>
      </c>
      <c r="P20" s="42">
        <f>IF(OR($A20="",$K20=""),"",IFERROR(VLOOKUP($K20,Assumptions!$C$5:$E$104,3,FALSE),""))</f>
        <v/>
      </c>
      <c r="Q20" s="42">
        <f>IF($A20="","",IFERROR(Assumptions!$L$5,""))</f>
        <v/>
      </c>
      <c r="R20" s="21" t="n"/>
      <c r="S20" s="21" t="n"/>
      <c r="T20" s="23" t="n"/>
      <c r="U20" s="23" t="n"/>
      <c r="V20" s="40" t="n"/>
      <c r="W20" s="40" t="n"/>
      <c r="X20" s="37">
        <f>IF(OR($A20="",$R20="",$O20=""),"",IFERROR($R20*$O20,""))</f>
        <v/>
      </c>
      <c r="Y20" s="37">
        <f>IF(OR($A20="",$S20="",$O20=""),"",IFERROR($S20*$O20,""))</f>
        <v/>
      </c>
      <c r="Z20" s="37">
        <f>IF(OR($A20="",$M20="",$P20=""),"",IFERROR($M20*$P20,""))</f>
        <v/>
      </c>
      <c r="AA20" s="37">
        <f>IF(OR($A20="",$N20="",$P20=""),"",IFERROR($N20*$P20,""))</f>
        <v/>
      </c>
      <c r="AB20" s="37">
        <f>IF(OR($A20="",$T20="",$Q20=""),"",IFERROR($T20*$Q20,""))</f>
        <v/>
      </c>
      <c r="AC20" s="37">
        <f>IF(OR($A20="",$U20="",$Q20=""),"",IFERROR($U20*$Q20,""))</f>
        <v/>
      </c>
      <c r="AD20" s="37">
        <f>IF($A20="","",IF(OR($R20="",$M20="",$T20="",$O20="",$P20="",$Q20=""),"",SUM($X20,$Z20,$AB20)))</f>
        <v/>
      </c>
      <c r="AE20" s="37">
        <f>IF($A20="","",IF(OR($S20="",$N20="",$U20="",$O20="",$P20="",$Q20=""),"",SUM($Y20,$AA20,$AC20)))</f>
        <v/>
      </c>
      <c r="AF20" s="37">
        <f>IF(OR($A20="",$V20="",$AD20=""),"",IFERROR($V20-$AD20,""))</f>
        <v/>
      </c>
      <c r="AG20" s="37">
        <f>IF(OR($A20="",$W20="",$AE20=""),"",IFERROR($W20-$AE20,""))</f>
        <v/>
      </c>
      <c r="AH20" s="38">
        <f>IF(OR($A20="",$W20="",$AG20=""),"",IFERROR($AG20/$W20,""))</f>
        <v/>
      </c>
      <c r="AI20" s="37">
        <f>IF(OR($A20="",$AD20="",$AE20=""),"",IFERROR($AE20-$AD20,""))</f>
        <v/>
      </c>
      <c r="AJ20" s="26">
        <f>IF($A20="","",IF($I20="","Review: missing status",IF(OR($G20="",$K20="",$O20="",$P20="",$Q20="",NOT(ISNUMBER(Assumptions!$L$6)),NOT(ISNUMBER(Assumptions!$L$7))),"Review: check assumptions",IF($I20="Completed",IF(OR($S20="",$N20="",$U20="",$W20="",$AE20=""),"Review: missing actuals",IF($AI20&gt;Assumptions!$L$6,"Review: cost over estimate",IF($AH20&lt;Assumptions!$L$7,"Review: low margin","Complete"))),IF($I20="Cancelled","No costing review","Pending completion")))))</f>
        <v/>
      </c>
    </row>
    <row r="21">
      <c r="A21" s="18" t="n"/>
      <c r="B21" s="35" t="n"/>
      <c r="C21" s="18" t="n"/>
      <c r="D21" s="18" t="n"/>
      <c r="E21" s="18" t="n"/>
      <c r="F21" s="18" t="n"/>
      <c r="G21" s="18" t="n"/>
      <c r="H21" s="19" t="n"/>
      <c r="I21" s="19" t="n"/>
      <c r="J21" s="18" t="n"/>
      <c r="K21" s="18" t="n"/>
      <c r="L21" s="20">
        <f>IF(OR($A21="",$K21=""),"",IFERROR(VLOOKUP($K21,Assumptions!$C$5:$E$104,2,FALSE),""))</f>
        <v/>
      </c>
      <c r="M21" s="21" t="n"/>
      <c r="N21" s="21" t="n"/>
      <c r="O21" s="39">
        <f>IF(OR($A21="",$G21=""),"",IFERROR(VLOOKUP($G21,Assumptions!$A$5:$B$104,2,FALSE),""))</f>
        <v/>
      </c>
      <c r="P21" s="39">
        <f>IF(OR($A21="",$K21=""),"",IFERROR(VLOOKUP($K21,Assumptions!$C$5:$E$104,3,FALSE),""))</f>
        <v/>
      </c>
      <c r="Q21" s="39">
        <f>IF($A21="","",IFERROR(Assumptions!$L$5,""))</f>
        <v/>
      </c>
      <c r="R21" s="21" t="n"/>
      <c r="S21" s="21" t="n"/>
      <c r="T21" s="23" t="n"/>
      <c r="U21" s="23" t="n"/>
      <c r="V21" s="40" t="n"/>
      <c r="W21" s="40" t="n"/>
      <c r="X21" s="36">
        <f>IF(OR($A21="",$R21="",$O21=""),"",IFERROR($R21*$O21,""))</f>
        <v/>
      </c>
      <c r="Y21" s="36">
        <f>IF(OR($A21="",$S21="",$O21=""),"",IFERROR($S21*$O21,""))</f>
        <v/>
      </c>
      <c r="Z21" s="36">
        <f>IF(OR($A21="",$M21="",$P21=""),"",IFERROR($M21*$P21,""))</f>
        <v/>
      </c>
      <c r="AA21" s="36">
        <f>IF(OR($A21="",$N21="",$P21=""),"",IFERROR($N21*$P21,""))</f>
        <v/>
      </c>
      <c r="AB21" s="36">
        <f>IF(OR($A21="",$T21="",$Q21=""),"",IFERROR($T21*$Q21,""))</f>
        <v/>
      </c>
      <c r="AC21" s="36">
        <f>IF(OR($A21="",$U21="",$Q21=""),"",IFERROR($U21*$Q21,""))</f>
        <v/>
      </c>
      <c r="AD21" s="36">
        <f>IF($A21="","",IF(OR($R21="",$M21="",$T21="",$O21="",$P21="",$Q21=""),"",SUM($X21,$Z21,$AB21)))</f>
        <v/>
      </c>
      <c r="AE21" s="36">
        <f>IF($A21="","",IF(OR($S21="",$N21="",$U21="",$O21="",$P21="",$Q21=""),"",SUM($Y21,$AA21,$AC21)))</f>
        <v/>
      </c>
      <c r="AF21" s="36">
        <f>IF(OR($A21="",$V21="",$AD21=""),"",IFERROR($V21-$AD21,""))</f>
        <v/>
      </c>
      <c r="AG21" s="36">
        <f>IF(OR($A21="",$W21="",$AE21=""),"",IFERROR($W21-$AE21,""))</f>
        <v/>
      </c>
      <c r="AH21" s="41">
        <f>IF(OR($A21="",$W21="",$AG21=""),"",IFERROR($AG21/$W21,""))</f>
        <v/>
      </c>
      <c r="AI21" s="36">
        <f>IF(OR($A21="",$AD21="",$AE21=""),"",IFERROR($AE21-$AD21,""))</f>
        <v/>
      </c>
      <c r="AJ21" s="20">
        <f>IF($A21="","",IF($I21="","Review: missing status",IF(OR($G21="",$K21="",$O21="",$P21="",$Q21="",NOT(ISNUMBER(Assumptions!$L$6)),NOT(ISNUMBER(Assumptions!$L$7))),"Review: check assumptions",IF($I21="Completed",IF(OR($S21="",$N21="",$U21="",$W21="",$AE21=""),"Review: missing actuals",IF($AI21&gt;Assumptions!$L$6,"Review: cost over estimate",IF($AH21&lt;Assumptions!$L$7,"Review: low margin","Complete"))),IF($I21="Cancelled","No costing review","Pending completion")))))</f>
        <v/>
      </c>
    </row>
    <row r="22">
      <c r="A22" s="18" t="n"/>
      <c r="B22" s="35" t="n"/>
      <c r="C22" s="18" t="n"/>
      <c r="D22" s="18" t="n"/>
      <c r="E22" s="18" t="n"/>
      <c r="F22" s="18" t="n"/>
      <c r="G22" s="18" t="n"/>
      <c r="H22" s="19" t="n"/>
      <c r="I22" s="19" t="n"/>
      <c r="J22" s="18" t="n"/>
      <c r="K22" s="18" t="n"/>
      <c r="L22" s="26">
        <f>IF(OR($A22="",$K22=""),"",IFERROR(VLOOKUP($K22,Assumptions!$C$5:$E$104,2,FALSE),""))</f>
        <v/>
      </c>
      <c r="M22" s="21" t="n"/>
      <c r="N22" s="21" t="n"/>
      <c r="O22" s="42">
        <f>IF(OR($A22="",$G22=""),"",IFERROR(VLOOKUP($G22,Assumptions!$A$5:$B$104,2,FALSE),""))</f>
        <v/>
      </c>
      <c r="P22" s="42">
        <f>IF(OR($A22="",$K22=""),"",IFERROR(VLOOKUP($K22,Assumptions!$C$5:$E$104,3,FALSE),""))</f>
        <v/>
      </c>
      <c r="Q22" s="42">
        <f>IF($A22="","",IFERROR(Assumptions!$L$5,""))</f>
        <v/>
      </c>
      <c r="R22" s="21" t="n"/>
      <c r="S22" s="21" t="n"/>
      <c r="T22" s="23" t="n"/>
      <c r="U22" s="23" t="n"/>
      <c r="V22" s="40" t="n"/>
      <c r="W22" s="40" t="n"/>
      <c r="X22" s="37">
        <f>IF(OR($A22="",$R22="",$O22=""),"",IFERROR($R22*$O22,""))</f>
        <v/>
      </c>
      <c r="Y22" s="37">
        <f>IF(OR($A22="",$S22="",$O22=""),"",IFERROR($S22*$O22,""))</f>
        <v/>
      </c>
      <c r="Z22" s="37">
        <f>IF(OR($A22="",$M22="",$P22=""),"",IFERROR($M22*$P22,""))</f>
        <v/>
      </c>
      <c r="AA22" s="37">
        <f>IF(OR($A22="",$N22="",$P22=""),"",IFERROR($N22*$P22,""))</f>
        <v/>
      </c>
      <c r="AB22" s="37">
        <f>IF(OR($A22="",$T22="",$Q22=""),"",IFERROR($T22*$Q22,""))</f>
        <v/>
      </c>
      <c r="AC22" s="37">
        <f>IF(OR($A22="",$U22="",$Q22=""),"",IFERROR($U22*$Q22,""))</f>
        <v/>
      </c>
      <c r="AD22" s="37">
        <f>IF($A22="","",IF(OR($R22="",$M22="",$T22="",$O22="",$P22="",$Q22=""),"",SUM($X22,$Z22,$AB22)))</f>
        <v/>
      </c>
      <c r="AE22" s="37">
        <f>IF($A22="","",IF(OR($S22="",$N22="",$U22="",$O22="",$P22="",$Q22=""),"",SUM($Y22,$AA22,$AC22)))</f>
        <v/>
      </c>
      <c r="AF22" s="37">
        <f>IF(OR($A22="",$V22="",$AD22=""),"",IFERROR($V22-$AD22,""))</f>
        <v/>
      </c>
      <c r="AG22" s="37">
        <f>IF(OR($A22="",$W22="",$AE22=""),"",IFERROR($W22-$AE22,""))</f>
        <v/>
      </c>
      <c r="AH22" s="38">
        <f>IF(OR($A22="",$W22="",$AG22=""),"",IFERROR($AG22/$W22,""))</f>
        <v/>
      </c>
      <c r="AI22" s="37">
        <f>IF(OR($A22="",$AD22="",$AE22=""),"",IFERROR($AE22-$AD22,""))</f>
        <v/>
      </c>
      <c r="AJ22" s="26">
        <f>IF($A22="","",IF($I22="","Review: missing status",IF(OR($G22="",$K22="",$O22="",$P22="",$Q22="",NOT(ISNUMBER(Assumptions!$L$6)),NOT(ISNUMBER(Assumptions!$L$7))),"Review: check assumptions",IF($I22="Completed",IF(OR($S22="",$N22="",$U22="",$W22="",$AE22=""),"Review: missing actuals",IF($AI22&gt;Assumptions!$L$6,"Review: cost over estimate",IF($AH22&lt;Assumptions!$L$7,"Review: low margin","Complete"))),IF($I22="Cancelled","No costing review","Pending completion")))))</f>
        <v/>
      </c>
    </row>
    <row r="23">
      <c r="A23" s="18" t="n"/>
      <c r="B23" s="35" t="n"/>
      <c r="C23" s="18" t="n"/>
      <c r="D23" s="18" t="n"/>
      <c r="E23" s="18" t="n"/>
      <c r="F23" s="18" t="n"/>
      <c r="G23" s="18" t="n"/>
      <c r="H23" s="19" t="n"/>
      <c r="I23" s="19" t="n"/>
      <c r="J23" s="18" t="n"/>
      <c r="K23" s="18" t="n"/>
      <c r="L23" s="20">
        <f>IF(OR($A23="",$K23=""),"",IFERROR(VLOOKUP($K23,Assumptions!$C$5:$E$104,2,FALSE),""))</f>
        <v/>
      </c>
      <c r="M23" s="21" t="n"/>
      <c r="N23" s="21" t="n"/>
      <c r="O23" s="39">
        <f>IF(OR($A23="",$G23=""),"",IFERROR(VLOOKUP($G23,Assumptions!$A$5:$B$104,2,FALSE),""))</f>
        <v/>
      </c>
      <c r="P23" s="39">
        <f>IF(OR($A23="",$K23=""),"",IFERROR(VLOOKUP($K23,Assumptions!$C$5:$E$104,3,FALSE),""))</f>
        <v/>
      </c>
      <c r="Q23" s="39">
        <f>IF($A23="","",IFERROR(Assumptions!$L$5,""))</f>
        <v/>
      </c>
      <c r="R23" s="21" t="n"/>
      <c r="S23" s="21" t="n"/>
      <c r="T23" s="23" t="n"/>
      <c r="U23" s="23" t="n"/>
      <c r="V23" s="40" t="n"/>
      <c r="W23" s="40" t="n"/>
      <c r="X23" s="36">
        <f>IF(OR($A23="",$R23="",$O23=""),"",IFERROR($R23*$O23,""))</f>
        <v/>
      </c>
      <c r="Y23" s="36">
        <f>IF(OR($A23="",$S23="",$O23=""),"",IFERROR($S23*$O23,""))</f>
        <v/>
      </c>
      <c r="Z23" s="36">
        <f>IF(OR($A23="",$M23="",$P23=""),"",IFERROR($M23*$P23,""))</f>
        <v/>
      </c>
      <c r="AA23" s="36">
        <f>IF(OR($A23="",$N23="",$P23=""),"",IFERROR($N23*$P23,""))</f>
        <v/>
      </c>
      <c r="AB23" s="36">
        <f>IF(OR($A23="",$T23="",$Q23=""),"",IFERROR($T23*$Q23,""))</f>
        <v/>
      </c>
      <c r="AC23" s="36">
        <f>IF(OR($A23="",$U23="",$Q23=""),"",IFERROR($U23*$Q23,""))</f>
        <v/>
      </c>
      <c r="AD23" s="36">
        <f>IF($A23="","",IF(OR($R23="",$M23="",$T23="",$O23="",$P23="",$Q23=""),"",SUM($X23,$Z23,$AB23)))</f>
        <v/>
      </c>
      <c r="AE23" s="36">
        <f>IF($A23="","",IF(OR($S23="",$N23="",$U23="",$O23="",$P23="",$Q23=""),"",SUM($Y23,$AA23,$AC23)))</f>
        <v/>
      </c>
      <c r="AF23" s="36">
        <f>IF(OR($A23="",$V23="",$AD23=""),"",IFERROR($V23-$AD23,""))</f>
        <v/>
      </c>
      <c r="AG23" s="36">
        <f>IF(OR($A23="",$W23="",$AE23=""),"",IFERROR($W23-$AE23,""))</f>
        <v/>
      </c>
      <c r="AH23" s="41">
        <f>IF(OR($A23="",$W23="",$AG23=""),"",IFERROR($AG23/$W23,""))</f>
        <v/>
      </c>
      <c r="AI23" s="36">
        <f>IF(OR($A23="",$AD23="",$AE23=""),"",IFERROR($AE23-$AD23,""))</f>
        <v/>
      </c>
      <c r="AJ23" s="20">
        <f>IF($A23="","",IF($I23="","Review: missing status",IF(OR($G23="",$K23="",$O23="",$P23="",$Q23="",NOT(ISNUMBER(Assumptions!$L$6)),NOT(ISNUMBER(Assumptions!$L$7))),"Review: check assumptions",IF($I23="Completed",IF(OR($S23="",$N23="",$U23="",$W23="",$AE23=""),"Review: missing actuals",IF($AI23&gt;Assumptions!$L$6,"Review: cost over estimate",IF($AH23&lt;Assumptions!$L$7,"Review: low margin","Complete"))),IF($I23="Cancelled","No costing review","Pending completion")))))</f>
        <v/>
      </c>
    </row>
    <row r="24">
      <c r="A24" s="18" t="n"/>
      <c r="B24" s="35" t="n"/>
      <c r="C24" s="18" t="n"/>
      <c r="D24" s="18" t="n"/>
      <c r="E24" s="18" t="n"/>
      <c r="F24" s="18" t="n"/>
      <c r="G24" s="18" t="n"/>
      <c r="H24" s="19" t="n"/>
      <c r="I24" s="19" t="n"/>
      <c r="J24" s="18" t="n"/>
      <c r="K24" s="18" t="n"/>
      <c r="L24" s="26">
        <f>IF(OR($A24="",$K24=""),"",IFERROR(VLOOKUP($K24,Assumptions!$C$5:$E$104,2,FALSE),""))</f>
        <v/>
      </c>
      <c r="M24" s="21" t="n"/>
      <c r="N24" s="21" t="n"/>
      <c r="O24" s="42">
        <f>IF(OR($A24="",$G24=""),"",IFERROR(VLOOKUP($G24,Assumptions!$A$5:$B$104,2,FALSE),""))</f>
        <v/>
      </c>
      <c r="P24" s="42">
        <f>IF(OR($A24="",$K24=""),"",IFERROR(VLOOKUP($K24,Assumptions!$C$5:$E$104,3,FALSE),""))</f>
        <v/>
      </c>
      <c r="Q24" s="42">
        <f>IF($A24="","",IFERROR(Assumptions!$L$5,""))</f>
        <v/>
      </c>
      <c r="R24" s="21" t="n"/>
      <c r="S24" s="21" t="n"/>
      <c r="T24" s="23" t="n"/>
      <c r="U24" s="23" t="n"/>
      <c r="V24" s="40" t="n"/>
      <c r="W24" s="40" t="n"/>
      <c r="X24" s="37">
        <f>IF(OR($A24="",$R24="",$O24=""),"",IFERROR($R24*$O24,""))</f>
        <v/>
      </c>
      <c r="Y24" s="37">
        <f>IF(OR($A24="",$S24="",$O24=""),"",IFERROR($S24*$O24,""))</f>
        <v/>
      </c>
      <c r="Z24" s="37">
        <f>IF(OR($A24="",$M24="",$P24=""),"",IFERROR($M24*$P24,""))</f>
        <v/>
      </c>
      <c r="AA24" s="37">
        <f>IF(OR($A24="",$N24="",$P24=""),"",IFERROR($N24*$P24,""))</f>
        <v/>
      </c>
      <c r="AB24" s="37">
        <f>IF(OR($A24="",$T24="",$Q24=""),"",IFERROR($T24*$Q24,""))</f>
        <v/>
      </c>
      <c r="AC24" s="37">
        <f>IF(OR($A24="",$U24="",$Q24=""),"",IFERROR($U24*$Q24,""))</f>
        <v/>
      </c>
      <c r="AD24" s="37">
        <f>IF($A24="","",IF(OR($R24="",$M24="",$T24="",$O24="",$P24="",$Q24=""),"",SUM($X24,$Z24,$AB24)))</f>
        <v/>
      </c>
      <c r="AE24" s="37">
        <f>IF($A24="","",IF(OR($S24="",$N24="",$U24="",$O24="",$P24="",$Q24=""),"",SUM($Y24,$AA24,$AC24)))</f>
        <v/>
      </c>
      <c r="AF24" s="37">
        <f>IF(OR($A24="",$V24="",$AD24=""),"",IFERROR($V24-$AD24,""))</f>
        <v/>
      </c>
      <c r="AG24" s="37">
        <f>IF(OR($A24="",$W24="",$AE24=""),"",IFERROR($W24-$AE24,""))</f>
        <v/>
      </c>
      <c r="AH24" s="38">
        <f>IF(OR($A24="",$W24="",$AG24=""),"",IFERROR($AG24/$W24,""))</f>
        <v/>
      </c>
      <c r="AI24" s="37">
        <f>IF(OR($A24="",$AD24="",$AE24=""),"",IFERROR($AE24-$AD24,""))</f>
        <v/>
      </c>
      <c r="AJ24" s="26">
        <f>IF($A24="","",IF($I24="","Review: missing status",IF(OR($G24="",$K24="",$O24="",$P24="",$Q24="",NOT(ISNUMBER(Assumptions!$L$6)),NOT(ISNUMBER(Assumptions!$L$7))),"Review: check assumptions",IF($I24="Completed",IF(OR($S24="",$N24="",$U24="",$W24="",$AE24=""),"Review: missing actuals",IF($AI24&gt;Assumptions!$L$6,"Review: cost over estimate",IF($AH24&lt;Assumptions!$L$7,"Review: low margin","Complete"))),IF($I24="Cancelled","No costing review","Pending completion")))))</f>
        <v/>
      </c>
    </row>
    <row r="25">
      <c r="A25" s="18" t="n"/>
      <c r="B25" s="35" t="n"/>
      <c r="C25" s="18" t="n"/>
      <c r="D25" s="18" t="n"/>
      <c r="E25" s="18" t="n"/>
      <c r="F25" s="18" t="n"/>
      <c r="G25" s="18" t="n"/>
      <c r="H25" s="19" t="n"/>
      <c r="I25" s="19" t="n"/>
      <c r="J25" s="18" t="n"/>
      <c r="K25" s="18" t="n"/>
      <c r="L25" s="20">
        <f>IF(OR($A25="",$K25=""),"",IFERROR(VLOOKUP($K25,Assumptions!$C$5:$E$104,2,FALSE),""))</f>
        <v/>
      </c>
      <c r="M25" s="21" t="n"/>
      <c r="N25" s="21" t="n"/>
      <c r="O25" s="39">
        <f>IF(OR($A25="",$G25=""),"",IFERROR(VLOOKUP($G25,Assumptions!$A$5:$B$104,2,FALSE),""))</f>
        <v/>
      </c>
      <c r="P25" s="39">
        <f>IF(OR($A25="",$K25=""),"",IFERROR(VLOOKUP($K25,Assumptions!$C$5:$E$104,3,FALSE),""))</f>
        <v/>
      </c>
      <c r="Q25" s="39">
        <f>IF($A25="","",IFERROR(Assumptions!$L$5,""))</f>
        <v/>
      </c>
      <c r="R25" s="21" t="n"/>
      <c r="S25" s="21" t="n"/>
      <c r="T25" s="23" t="n"/>
      <c r="U25" s="23" t="n"/>
      <c r="V25" s="40" t="n"/>
      <c r="W25" s="40" t="n"/>
      <c r="X25" s="36">
        <f>IF(OR($A25="",$R25="",$O25=""),"",IFERROR($R25*$O25,""))</f>
        <v/>
      </c>
      <c r="Y25" s="36">
        <f>IF(OR($A25="",$S25="",$O25=""),"",IFERROR($S25*$O25,""))</f>
        <v/>
      </c>
      <c r="Z25" s="36">
        <f>IF(OR($A25="",$M25="",$P25=""),"",IFERROR($M25*$P25,""))</f>
        <v/>
      </c>
      <c r="AA25" s="36">
        <f>IF(OR($A25="",$N25="",$P25=""),"",IFERROR($N25*$P25,""))</f>
        <v/>
      </c>
      <c r="AB25" s="36">
        <f>IF(OR($A25="",$T25="",$Q25=""),"",IFERROR($T25*$Q25,""))</f>
        <v/>
      </c>
      <c r="AC25" s="36">
        <f>IF(OR($A25="",$U25="",$Q25=""),"",IFERROR($U25*$Q25,""))</f>
        <v/>
      </c>
      <c r="AD25" s="36">
        <f>IF($A25="","",IF(OR($R25="",$M25="",$T25="",$O25="",$P25="",$Q25=""),"",SUM($X25,$Z25,$AB25)))</f>
        <v/>
      </c>
      <c r="AE25" s="36">
        <f>IF($A25="","",IF(OR($S25="",$N25="",$U25="",$O25="",$P25="",$Q25=""),"",SUM($Y25,$AA25,$AC25)))</f>
        <v/>
      </c>
      <c r="AF25" s="36">
        <f>IF(OR($A25="",$V25="",$AD25=""),"",IFERROR($V25-$AD25,""))</f>
        <v/>
      </c>
      <c r="AG25" s="36">
        <f>IF(OR($A25="",$W25="",$AE25=""),"",IFERROR($W25-$AE25,""))</f>
        <v/>
      </c>
      <c r="AH25" s="41">
        <f>IF(OR($A25="",$W25="",$AG25=""),"",IFERROR($AG25/$W25,""))</f>
        <v/>
      </c>
      <c r="AI25" s="36">
        <f>IF(OR($A25="",$AD25="",$AE25=""),"",IFERROR($AE25-$AD25,""))</f>
        <v/>
      </c>
      <c r="AJ25" s="20">
        <f>IF($A25="","",IF($I25="","Review: missing status",IF(OR($G25="",$K25="",$O25="",$P25="",$Q25="",NOT(ISNUMBER(Assumptions!$L$6)),NOT(ISNUMBER(Assumptions!$L$7))),"Review: check assumptions",IF($I25="Completed",IF(OR($S25="",$N25="",$U25="",$W25="",$AE25=""),"Review: missing actuals",IF($AI25&gt;Assumptions!$L$6,"Review: cost over estimate",IF($AH25&lt;Assumptions!$L$7,"Review: low margin","Complete"))),IF($I25="Cancelled","No costing review","Pending completion")))))</f>
        <v/>
      </c>
    </row>
    <row r="26">
      <c r="A26" s="18" t="n"/>
      <c r="B26" s="35" t="n"/>
      <c r="C26" s="18" t="n"/>
      <c r="D26" s="18" t="n"/>
      <c r="E26" s="18" t="n"/>
      <c r="F26" s="18" t="n"/>
      <c r="G26" s="18" t="n"/>
      <c r="H26" s="19" t="n"/>
      <c r="I26" s="19" t="n"/>
      <c r="J26" s="18" t="n"/>
      <c r="K26" s="18" t="n"/>
      <c r="L26" s="26">
        <f>IF(OR($A26="",$K26=""),"",IFERROR(VLOOKUP($K26,Assumptions!$C$5:$E$104,2,FALSE),""))</f>
        <v/>
      </c>
      <c r="M26" s="21" t="n"/>
      <c r="N26" s="21" t="n"/>
      <c r="O26" s="42">
        <f>IF(OR($A26="",$G26=""),"",IFERROR(VLOOKUP($G26,Assumptions!$A$5:$B$104,2,FALSE),""))</f>
        <v/>
      </c>
      <c r="P26" s="42">
        <f>IF(OR($A26="",$K26=""),"",IFERROR(VLOOKUP($K26,Assumptions!$C$5:$E$104,3,FALSE),""))</f>
        <v/>
      </c>
      <c r="Q26" s="42">
        <f>IF($A26="","",IFERROR(Assumptions!$L$5,""))</f>
        <v/>
      </c>
      <c r="R26" s="21" t="n"/>
      <c r="S26" s="21" t="n"/>
      <c r="T26" s="23" t="n"/>
      <c r="U26" s="23" t="n"/>
      <c r="V26" s="40" t="n"/>
      <c r="W26" s="40" t="n"/>
      <c r="X26" s="37">
        <f>IF(OR($A26="",$R26="",$O26=""),"",IFERROR($R26*$O26,""))</f>
        <v/>
      </c>
      <c r="Y26" s="37">
        <f>IF(OR($A26="",$S26="",$O26=""),"",IFERROR($S26*$O26,""))</f>
        <v/>
      </c>
      <c r="Z26" s="37">
        <f>IF(OR($A26="",$M26="",$P26=""),"",IFERROR($M26*$P26,""))</f>
        <v/>
      </c>
      <c r="AA26" s="37">
        <f>IF(OR($A26="",$N26="",$P26=""),"",IFERROR($N26*$P26,""))</f>
        <v/>
      </c>
      <c r="AB26" s="37">
        <f>IF(OR($A26="",$T26="",$Q26=""),"",IFERROR($T26*$Q26,""))</f>
        <v/>
      </c>
      <c r="AC26" s="37">
        <f>IF(OR($A26="",$U26="",$Q26=""),"",IFERROR($U26*$Q26,""))</f>
        <v/>
      </c>
      <c r="AD26" s="37">
        <f>IF($A26="","",IF(OR($R26="",$M26="",$T26="",$O26="",$P26="",$Q26=""),"",SUM($X26,$Z26,$AB26)))</f>
        <v/>
      </c>
      <c r="AE26" s="37">
        <f>IF($A26="","",IF(OR($S26="",$N26="",$U26="",$O26="",$P26="",$Q26=""),"",SUM($Y26,$AA26,$AC26)))</f>
        <v/>
      </c>
      <c r="AF26" s="37">
        <f>IF(OR($A26="",$V26="",$AD26=""),"",IFERROR($V26-$AD26,""))</f>
        <v/>
      </c>
      <c r="AG26" s="37">
        <f>IF(OR($A26="",$W26="",$AE26=""),"",IFERROR($W26-$AE26,""))</f>
        <v/>
      </c>
      <c r="AH26" s="38">
        <f>IF(OR($A26="",$W26="",$AG26=""),"",IFERROR($AG26/$W26,""))</f>
        <v/>
      </c>
      <c r="AI26" s="37">
        <f>IF(OR($A26="",$AD26="",$AE26=""),"",IFERROR($AE26-$AD26,""))</f>
        <v/>
      </c>
      <c r="AJ26" s="26">
        <f>IF($A26="","",IF($I26="","Review: missing status",IF(OR($G26="",$K26="",$O26="",$P26="",$Q26="",NOT(ISNUMBER(Assumptions!$L$6)),NOT(ISNUMBER(Assumptions!$L$7))),"Review: check assumptions",IF($I26="Completed",IF(OR($S26="",$N26="",$U26="",$W26="",$AE26=""),"Review: missing actuals",IF($AI26&gt;Assumptions!$L$6,"Review: cost over estimate",IF($AH26&lt;Assumptions!$L$7,"Review: low margin","Complete"))),IF($I26="Cancelled","No costing review","Pending completion")))))</f>
        <v/>
      </c>
    </row>
    <row r="27">
      <c r="A27" s="18" t="n"/>
      <c r="B27" s="35" t="n"/>
      <c r="C27" s="18" t="n"/>
      <c r="D27" s="18" t="n"/>
      <c r="E27" s="18" t="n"/>
      <c r="F27" s="18" t="n"/>
      <c r="G27" s="18" t="n"/>
      <c r="H27" s="19" t="n"/>
      <c r="I27" s="19" t="n"/>
      <c r="J27" s="18" t="n"/>
      <c r="K27" s="18" t="n"/>
      <c r="L27" s="20">
        <f>IF(OR($A27="",$K27=""),"",IFERROR(VLOOKUP($K27,Assumptions!$C$5:$E$104,2,FALSE),""))</f>
        <v/>
      </c>
      <c r="M27" s="21" t="n"/>
      <c r="N27" s="21" t="n"/>
      <c r="O27" s="39">
        <f>IF(OR($A27="",$G27=""),"",IFERROR(VLOOKUP($G27,Assumptions!$A$5:$B$104,2,FALSE),""))</f>
        <v/>
      </c>
      <c r="P27" s="39">
        <f>IF(OR($A27="",$K27=""),"",IFERROR(VLOOKUP($K27,Assumptions!$C$5:$E$104,3,FALSE),""))</f>
        <v/>
      </c>
      <c r="Q27" s="39">
        <f>IF($A27="","",IFERROR(Assumptions!$L$5,""))</f>
        <v/>
      </c>
      <c r="R27" s="21" t="n"/>
      <c r="S27" s="21" t="n"/>
      <c r="T27" s="23" t="n"/>
      <c r="U27" s="23" t="n"/>
      <c r="V27" s="40" t="n"/>
      <c r="W27" s="40" t="n"/>
      <c r="X27" s="36">
        <f>IF(OR($A27="",$R27="",$O27=""),"",IFERROR($R27*$O27,""))</f>
        <v/>
      </c>
      <c r="Y27" s="36">
        <f>IF(OR($A27="",$S27="",$O27=""),"",IFERROR($S27*$O27,""))</f>
        <v/>
      </c>
      <c r="Z27" s="36">
        <f>IF(OR($A27="",$M27="",$P27=""),"",IFERROR($M27*$P27,""))</f>
        <v/>
      </c>
      <c r="AA27" s="36">
        <f>IF(OR($A27="",$N27="",$P27=""),"",IFERROR($N27*$P27,""))</f>
        <v/>
      </c>
      <c r="AB27" s="36">
        <f>IF(OR($A27="",$T27="",$Q27=""),"",IFERROR($T27*$Q27,""))</f>
        <v/>
      </c>
      <c r="AC27" s="36">
        <f>IF(OR($A27="",$U27="",$Q27=""),"",IFERROR($U27*$Q27,""))</f>
        <v/>
      </c>
      <c r="AD27" s="36">
        <f>IF($A27="","",IF(OR($R27="",$M27="",$T27="",$O27="",$P27="",$Q27=""),"",SUM($X27,$Z27,$AB27)))</f>
        <v/>
      </c>
      <c r="AE27" s="36">
        <f>IF($A27="","",IF(OR($S27="",$N27="",$U27="",$O27="",$P27="",$Q27=""),"",SUM($Y27,$AA27,$AC27)))</f>
        <v/>
      </c>
      <c r="AF27" s="36">
        <f>IF(OR($A27="",$V27="",$AD27=""),"",IFERROR($V27-$AD27,""))</f>
        <v/>
      </c>
      <c r="AG27" s="36">
        <f>IF(OR($A27="",$W27="",$AE27=""),"",IFERROR($W27-$AE27,""))</f>
        <v/>
      </c>
      <c r="AH27" s="41">
        <f>IF(OR($A27="",$W27="",$AG27=""),"",IFERROR($AG27/$W27,""))</f>
        <v/>
      </c>
      <c r="AI27" s="36">
        <f>IF(OR($A27="",$AD27="",$AE27=""),"",IFERROR($AE27-$AD27,""))</f>
        <v/>
      </c>
      <c r="AJ27" s="20">
        <f>IF($A27="","",IF($I27="","Review: missing status",IF(OR($G27="",$K27="",$O27="",$P27="",$Q27="",NOT(ISNUMBER(Assumptions!$L$6)),NOT(ISNUMBER(Assumptions!$L$7))),"Review: check assumptions",IF($I27="Completed",IF(OR($S27="",$N27="",$U27="",$W27="",$AE27=""),"Review: missing actuals",IF($AI27&gt;Assumptions!$L$6,"Review: cost over estimate",IF($AH27&lt;Assumptions!$L$7,"Review: low margin","Complete"))),IF($I27="Cancelled","No costing review","Pending completion")))))</f>
        <v/>
      </c>
    </row>
    <row r="28">
      <c r="A28" s="18" t="n"/>
      <c r="B28" s="35" t="n"/>
      <c r="C28" s="18" t="n"/>
      <c r="D28" s="18" t="n"/>
      <c r="E28" s="18" t="n"/>
      <c r="F28" s="18" t="n"/>
      <c r="G28" s="18" t="n"/>
      <c r="H28" s="19" t="n"/>
      <c r="I28" s="19" t="n"/>
      <c r="J28" s="18" t="n"/>
      <c r="K28" s="18" t="n"/>
      <c r="L28" s="26">
        <f>IF(OR($A28="",$K28=""),"",IFERROR(VLOOKUP($K28,Assumptions!$C$5:$E$104,2,FALSE),""))</f>
        <v/>
      </c>
      <c r="M28" s="21" t="n"/>
      <c r="N28" s="21" t="n"/>
      <c r="O28" s="42">
        <f>IF(OR($A28="",$G28=""),"",IFERROR(VLOOKUP($G28,Assumptions!$A$5:$B$104,2,FALSE),""))</f>
        <v/>
      </c>
      <c r="P28" s="42">
        <f>IF(OR($A28="",$K28=""),"",IFERROR(VLOOKUP($K28,Assumptions!$C$5:$E$104,3,FALSE),""))</f>
        <v/>
      </c>
      <c r="Q28" s="42">
        <f>IF($A28="","",IFERROR(Assumptions!$L$5,""))</f>
        <v/>
      </c>
      <c r="R28" s="21" t="n"/>
      <c r="S28" s="21" t="n"/>
      <c r="T28" s="23" t="n"/>
      <c r="U28" s="23" t="n"/>
      <c r="V28" s="40" t="n"/>
      <c r="W28" s="40" t="n"/>
      <c r="X28" s="37">
        <f>IF(OR($A28="",$R28="",$O28=""),"",IFERROR($R28*$O28,""))</f>
        <v/>
      </c>
      <c r="Y28" s="37">
        <f>IF(OR($A28="",$S28="",$O28=""),"",IFERROR($S28*$O28,""))</f>
        <v/>
      </c>
      <c r="Z28" s="37">
        <f>IF(OR($A28="",$M28="",$P28=""),"",IFERROR($M28*$P28,""))</f>
        <v/>
      </c>
      <c r="AA28" s="37">
        <f>IF(OR($A28="",$N28="",$P28=""),"",IFERROR($N28*$P28,""))</f>
        <v/>
      </c>
      <c r="AB28" s="37">
        <f>IF(OR($A28="",$T28="",$Q28=""),"",IFERROR($T28*$Q28,""))</f>
        <v/>
      </c>
      <c r="AC28" s="37">
        <f>IF(OR($A28="",$U28="",$Q28=""),"",IFERROR($U28*$Q28,""))</f>
        <v/>
      </c>
      <c r="AD28" s="37">
        <f>IF($A28="","",IF(OR($R28="",$M28="",$T28="",$O28="",$P28="",$Q28=""),"",SUM($X28,$Z28,$AB28)))</f>
        <v/>
      </c>
      <c r="AE28" s="37">
        <f>IF($A28="","",IF(OR($S28="",$N28="",$U28="",$O28="",$P28="",$Q28=""),"",SUM($Y28,$AA28,$AC28)))</f>
        <v/>
      </c>
      <c r="AF28" s="37">
        <f>IF(OR($A28="",$V28="",$AD28=""),"",IFERROR($V28-$AD28,""))</f>
        <v/>
      </c>
      <c r="AG28" s="37">
        <f>IF(OR($A28="",$W28="",$AE28=""),"",IFERROR($W28-$AE28,""))</f>
        <v/>
      </c>
      <c r="AH28" s="38">
        <f>IF(OR($A28="",$W28="",$AG28=""),"",IFERROR($AG28/$W28,""))</f>
        <v/>
      </c>
      <c r="AI28" s="37">
        <f>IF(OR($A28="",$AD28="",$AE28=""),"",IFERROR($AE28-$AD28,""))</f>
        <v/>
      </c>
      <c r="AJ28" s="26">
        <f>IF($A28="","",IF($I28="","Review: missing status",IF(OR($G28="",$K28="",$O28="",$P28="",$Q28="",NOT(ISNUMBER(Assumptions!$L$6)),NOT(ISNUMBER(Assumptions!$L$7))),"Review: check assumptions",IF($I28="Completed",IF(OR($S28="",$N28="",$U28="",$W28="",$AE28=""),"Review: missing actuals",IF($AI28&gt;Assumptions!$L$6,"Review: cost over estimate",IF($AH28&lt;Assumptions!$L$7,"Review: low margin","Complete"))),IF($I28="Cancelled","No costing review","Pending completion")))))</f>
        <v/>
      </c>
    </row>
    <row r="29">
      <c r="A29" s="18" t="n"/>
      <c r="B29" s="35" t="n"/>
      <c r="C29" s="18" t="n"/>
      <c r="D29" s="18" t="n"/>
      <c r="E29" s="18" t="n"/>
      <c r="F29" s="18" t="n"/>
      <c r="G29" s="18" t="n"/>
      <c r="H29" s="19" t="n"/>
      <c r="I29" s="19" t="n"/>
      <c r="J29" s="18" t="n"/>
      <c r="K29" s="18" t="n"/>
      <c r="L29" s="20">
        <f>IF(OR($A29="",$K29=""),"",IFERROR(VLOOKUP($K29,Assumptions!$C$5:$E$104,2,FALSE),""))</f>
        <v/>
      </c>
      <c r="M29" s="21" t="n"/>
      <c r="N29" s="21" t="n"/>
      <c r="O29" s="39">
        <f>IF(OR($A29="",$G29=""),"",IFERROR(VLOOKUP($G29,Assumptions!$A$5:$B$104,2,FALSE),""))</f>
        <v/>
      </c>
      <c r="P29" s="39">
        <f>IF(OR($A29="",$K29=""),"",IFERROR(VLOOKUP($K29,Assumptions!$C$5:$E$104,3,FALSE),""))</f>
        <v/>
      </c>
      <c r="Q29" s="39">
        <f>IF($A29="","",IFERROR(Assumptions!$L$5,""))</f>
        <v/>
      </c>
      <c r="R29" s="21" t="n"/>
      <c r="S29" s="21" t="n"/>
      <c r="T29" s="23" t="n"/>
      <c r="U29" s="23" t="n"/>
      <c r="V29" s="40" t="n"/>
      <c r="W29" s="40" t="n"/>
      <c r="X29" s="36">
        <f>IF(OR($A29="",$R29="",$O29=""),"",IFERROR($R29*$O29,""))</f>
        <v/>
      </c>
      <c r="Y29" s="36">
        <f>IF(OR($A29="",$S29="",$O29=""),"",IFERROR($S29*$O29,""))</f>
        <v/>
      </c>
      <c r="Z29" s="36">
        <f>IF(OR($A29="",$M29="",$P29=""),"",IFERROR($M29*$P29,""))</f>
        <v/>
      </c>
      <c r="AA29" s="36">
        <f>IF(OR($A29="",$N29="",$P29=""),"",IFERROR($N29*$P29,""))</f>
        <v/>
      </c>
      <c r="AB29" s="36">
        <f>IF(OR($A29="",$T29="",$Q29=""),"",IFERROR($T29*$Q29,""))</f>
        <v/>
      </c>
      <c r="AC29" s="36">
        <f>IF(OR($A29="",$U29="",$Q29=""),"",IFERROR($U29*$Q29,""))</f>
        <v/>
      </c>
      <c r="AD29" s="36">
        <f>IF($A29="","",IF(OR($R29="",$M29="",$T29="",$O29="",$P29="",$Q29=""),"",SUM($X29,$Z29,$AB29)))</f>
        <v/>
      </c>
      <c r="AE29" s="36">
        <f>IF($A29="","",IF(OR($S29="",$N29="",$U29="",$O29="",$P29="",$Q29=""),"",SUM($Y29,$AA29,$AC29)))</f>
        <v/>
      </c>
      <c r="AF29" s="36">
        <f>IF(OR($A29="",$V29="",$AD29=""),"",IFERROR($V29-$AD29,""))</f>
        <v/>
      </c>
      <c r="AG29" s="36">
        <f>IF(OR($A29="",$W29="",$AE29=""),"",IFERROR($W29-$AE29,""))</f>
        <v/>
      </c>
      <c r="AH29" s="41">
        <f>IF(OR($A29="",$W29="",$AG29=""),"",IFERROR($AG29/$W29,""))</f>
        <v/>
      </c>
      <c r="AI29" s="36">
        <f>IF(OR($A29="",$AD29="",$AE29=""),"",IFERROR($AE29-$AD29,""))</f>
        <v/>
      </c>
      <c r="AJ29" s="20">
        <f>IF($A29="","",IF($I29="","Review: missing status",IF(OR($G29="",$K29="",$O29="",$P29="",$Q29="",NOT(ISNUMBER(Assumptions!$L$6)),NOT(ISNUMBER(Assumptions!$L$7))),"Review: check assumptions",IF($I29="Completed",IF(OR($S29="",$N29="",$U29="",$W29="",$AE29=""),"Review: missing actuals",IF($AI29&gt;Assumptions!$L$6,"Review: cost over estimate",IF($AH29&lt;Assumptions!$L$7,"Review: low margin","Complete"))),IF($I29="Cancelled","No costing review","Pending completion")))))</f>
        <v/>
      </c>
    </row>
    <row r="30">
      <c r="A30" s="18" t="n"/>
      <c r="B30" s="35" t="n"/>
      <c r="C30" s="18" t="n"/>
      <c r="D30" s="18" t="n"/>
      <c r="E30" s="18" t="n"/>
      <c r="F30" s="18" t="n"/>
      <c r="G30" s="18" t="n"/>
      <c r="H30" s="19" t="n"/>
      <c r="I30" s="19" t="n"/>
      <c r="J30" s="18" t="n"/>
      <c r="K30" s="18" t="n"/>
      <c r="L30" s="26">
        <f>IF(OR($A30="",$K30=""),"",IFERROR(VLOOKUP($K30,Assumptions!$C$5:$E$104,2,FALSE),""))</f>
        <v/>
      </c>
      <c r="M30" s="21" t="n"/>
      <c r="N30" s="21" t="n"/>
      <c r="O30" s="42">
        <f>IF(OR($A30="",$G30=""),"",IFERROR(VLOOKUP($G30,Assumptions!$A$5:$B$104,2,FALSE),""))</f>
        <v/>
      </c>
      <c r="P30" s="42">
        <f>IF(OR($A30="",$K30=""),"",IFERROR(VLOOKUP($K30,Assumptions!$C$5:$E$104,3,FALSE),""))</f>
        <v/>
      </c>
      <c r="Q30" s="42">
        <f>IF($A30="","",IFERROR(Assumptions!$L$5,""))</f>
        <v/>
      </c>
      <c r="R30" s="21" t="n"/>
      <c r="S30" s="21" t="n"/>
      <c r="T30" s="23" t="n"/>
      <c r="U30" s="23" t="n"/>
      <c r="V30" s="40" t="n"/>
      <c r="W30" s="40" t="n"/>
      <c r="X30" s="37">
        <f>IF(OR($A30="",$R30="",$O30=""),"",IFERROR($R30*$O30,""))</f>
        <v/>
      </c>
      <c r="Y30" s="37">
        <f>IF(OR($A30="",$S30="",$O30=""),"",IFERROR($S30*$O30,""))</f>
        <v/>
      </c>
      <c r="Z30" s="37">
        <f>IF(OR($A30="",$M30="",$P30=""),"",IFERROR($M30*$P30,""))</f>
        <v/>
      </c>
      <c r="AA30" s="37">
        <f>IF(OR($A30="",$N30="",$P30=""),"",IFERROR($N30*$P30,""))</f>
        <v/>
      </c>
      <c r="AB30" s="37">
        <f>IF(OR($A30="",$T30="",$Q30=""),"",IFERROR($T30*$Q30,""))</f>
        <v/>
      </c>
      <c r="AC30" s="37">
        <f>IF(OR($A30="",$U30="",$Q30=""),"",IFERROR($U30*$Q30,""))</f>
        <v/>
      </c>
      <c r="AD30" s="37">
        <f>IF($A30="","",IF(OR($R30="",$M30="",$T30="",$O30="",$P30="",$Q30=""),"",SUM($X30,$Z30,$AB30)))</f>
        <v/>
      </c>
      <c r="AE30" s="37">
        <f>IF($A30="","",IF(OR($S30="",$N30="",$U30="",$O30="",$P30="",$Q30=""),"",SUM($Y30,$AA30,$AC30)))</f>
        <v/>
      </c>
      <c r="AF30" s="37">
        <f>IF(OR($A30="",$V30="",$AD30=""),"",IFERROR($V30-$AD30,""))</f>
        <v/>
      </c>
      <c r="AG30" s="37">
        <f>IF(OR($A30="",$W30="",$AE30=""),"",IFERROR($W30-$AE30,""))</f>
        <v/>
      </c>
      <c r="AH30" s="38">
        <f>IF(OR($A30="",$W30="",$AG30=""),"",IFERROR($AG30/$W30,""))</f>
        <v/>
      </c>
      <c r="AI30" s="37">
        <f>IF(OR($A30="",$AD30="",$AE30=""),"",IFERROR($AE30-$AD30,""))</f>
        <v/>
      </c>
      <c r="AJ30" s="26">
        <f>IF($A30="","",IF($I30="","Review: missing status",IF(OR($G30="",$K30="",$O30="",$P30="",$Q30="",NOT(ISNUMBER(Assumptions!$L$6)),NOT(ISNUMBER(Assumptions!$L$7))),"Review: check assumptions",IF($I30="Completed",IF(OR($S30="",$N30="",$U30="",$W30="",$AE30=""),"Review: missing actuals",IF($AI30&gt;Assumptions!$L$6,"Review: cost over estimate",IF($AH30&lt;Assumptions!$L$7,"Review: low margin","Complete"))),IF($I30="Cancelled","No costing review","Pending completion")))))</f>
        <v/>
      </c>
    </row>
    <row r="31">
      <c r="A31" s="18" t="n"/>
      <c r="B31" s="35" t="n"/>
      <c r="C31" s="18" t="n"/>
      <c r="D31" s="18" t="n"/>
      <c r="E31" s="18" t="n"/>
      <c r="F31" s="18" t="n"/>
      <c r="G31" s="18" t="n"/>
      <c r="H31" s="19" t="n"/>
      <c r="I31" s="19" t="n"/>
      <c r="J31" s="18" t="n"/>
      <c r="K31" s="18" t="n"/>
      <c r="L31" s="20">
        <f>IF(OR($A31="",$K31=""),"",IFERROR(VLOOKUP($K31,Assumptions!$C$5:$E$104,2,FALSE),""))</f>
        <v/>
      </c>
      <c r="M31" s="21" t="n"/>
      <c r="N31" s="21" t="n"/>
      <c r="O31" s="39">
        <f>IF(OR($A31="",$G31=""),"",IFERROR(VLOOKUP($G31,Assumptions!$A$5:$B$104,2,FALSE),""))</f>
        <v/>
      </c>
      <c r="P31" s="39">
        <f>IF(OR($A31="",$K31=""),"",IFERROR(VLOOKUP($K31,Assumptions!$C$5:$E$104,3,FALSE),""))</f>
        <v/>
      </c>
      <c r="Q31" s="39">
        <f>IF($A31="","",IFERROR(Assumptions!$L$5,""))</f>
        <v/>
      </c>
      <c r="R31" s="21" t="n"/>
      <c r="S31" s="21" t="n"/>
      <c r="T31" s="23" t="n"/>
      <c r="U31" s="23" t="n"/>
      <c r="V31" s="40" t="n"/>
      <c r="W31" s="40" t="n"/>
      <c r="X31" s="36">
        <f>IF(OR($A31="",$R31="",$O31=""),"",IFERROR($R31*$O31,""))</f>
        <v/>
      </c>
      <c r="Y31" s="36">
        <f>IF(OR($A31="",$S31="",$O31=""),"",IFERROR($S31*$O31,""))</f>
        <v/>
      </c>
      <c r="Z31" s="36">
        <f>IF(OR($A31="",$M31="",$P31=""),"",IFERROR($M31*$P31,""))</f>
        <v/>
      </c>
      <c r="AA31" s="36">
        <f>IF(OR($A31="",$N31="",$P31=""),"",IFERROR($N31*$P31,""))</f>
        <v/>
      </c>
      <c r="AB31" s="36">
        <f>IF(OR($A31="",$T31="",$Q31=""),"",IFERROR($T31*$Q31,""))</f>
        <v/>
      </c>
      <c r="AC31" s="36">
        <f>IF(OR($A31="",$U31="",$Q31=""),"",IFERROR($U31*$Q31,""))</f>
        <v/>
      </c>
      <c r="AD31" s="36">
        <f>IF($A31="","",IF(OR($R31="",$M31="",$T31="",$O31="",$P31="",$Q31=""),"",SUM($X31,$Z31,$AB31)))</f>
        <v/>
      </c>
      <c r="AE31" s="36">
        <f>IF($A31="","",IF(OR($S31="",$N31="",$U31="",$O31="",$P31="",$Q31=""),"",SUM($Y31,$AA31,$AC31)))</f>
        <v/>
      </c>
      <c r="AF31" s="36">
        <f>IF(OR($A31="",$V31="",$AD31=""),"",IFERROR($V31-$AD31,""))</f>
        <v/>
      </c>
      <c r="AG31" s="36">
        <f>IF(OR($A31="",$W31="",$AE31=""),"",IFERROR($W31-$AE31,""))</f>
        <v/>
      </c>
      <c r="AH31" s="41">
        <f>IF(OR($A31="",$W31="",$AG31=""),"",IFERROR($AG31/$W31,""))</f>
        <v/>
      </c>
      <c r="AI31" s="36">
        <f>IF(OR($A31="",$AD31="",$AE31=""),"",IFERROR($AE31-$AD31,""))</f>
        <v/>
      </c>
      <c r="AJ31" s="20">
        <f>IF($A31="","",IF($I31="","Review: missing status",IF(OR($G31="",$K31="",$O31="",$P31="",$Q31="",NOT(ISNUMBER(Assumptions!$L$6)),NOT(ISNUMBER(Assumptions!$L$7))),"Review: check assumptions",IF($I31="Completed",IF(OR($S31="",$N31="",$U31="",$W31="",$AE31=""),"Review: missing actuals",IF($AI31&gt;Assumptions!$L$6,"Review: cost over estimate",IF($AH31&lt;Assumptions!$L$7,"Review: low margin","Complete"))),IF($I31="Cancelled","No costing review","Pending completion")))))</f>
        <v/>
      </c>
    </row>
    <row r="32">
      <c r="A32" s="18" t="n"/>
      <c r="B32" s="35" t="n"/>
      <c r="C32" s="18" t="n"/>
      <c r="D32" s="18" t="n"/>
      <c r="E32" s="18" t="n"/>
      <c r="F32" s="18" t="n"/>
      <c r="G32" s="18" t="n"/>
      <c r="H32" s="19" t="n"/>
      <c r="I32" s="19" t="n"/>
      <c r="J32" s="18" t="n"/>
      <c r="K32" s="18" t="n"/>
      <c r="L32" s="26">
        <f>IF(OR($A32="",$K32=""),"",IFERROR(VLOOKUP($K32,Assumptions!$C$5:$E$104,2,FALSE),""))</f>
        <v/>
      </c>
      <c r="M32" s="21" t="n"/>
      <c r="N32" s="21" t="n"/>
      <c r="O32" s="42">
        <f>IF(OR($A32="",$G32=""),"",IFERROR(VLOOKUP($G32,Assumptions!$A$5:$B$104,2,FALSE),""))</f>
        <v/>
      </c>
      <c r="P32" s="42">
        <f>IF(OR($A32="",$K32=""),"",IFERROR(VLOOKUP($K32,Assumptions!$C$5:$E$104,3,FALSE),""))</f>
        <v/>
      </c>
      <c r="Q32" s="42">
        <f>IF($A32="","",IFERROR(Assumptions!$L$5,""))</f>
        <v/>
      </c>
      <c r="R32" s="21" t="n"/>
      <c r="S32" s="21" t="n"/>
      <c r="T32" s="23" t="n"/>
      <c r="U32" s="23" t="n"/>
      <c r="V32" s="40" t="n"/>
      <c r="W32" s="40" t="n"/>
      <c r="X32" s="37">
        <f>IF(OR($A32="",$R32="",$O32=""),"",IFERROR($R32*$O32,""))</f>
        <v/>
      </c>
      <c r="Y32" s="37">
        <f>IF(OR($A32="",$S32="",$O32=""),"",IFERROR($S32*$O32,""))</f>
        <v/>
      </c>
      <c r="Z32" s="37">
        <f>IF(OR($A32="",$M32="",$P32=""),"",IFERROR($M32*$P32,""))</f>
        <v/>
      </c>
      <c r="AA32" s="37">
        <f>IF(OR($A32="",$N32="",$P32=""),"",IFERROR($N32*$P32,""))</f>
        <v/>
      </c>
      <c r="AB32" s="37">
        <f>IF(OR($A32="",$T32="",$Q32=""),"",IFERROR($T32*$Q32,""))</f>
        <v/>
      </c>
      <c r="AC32" s="37">
        <f>IF(OR($A32="",$U32="",$Q32=""),"",IFERROR($U32*$Q32,""))</f>
        <v/>
      </c>
      <c r="AD32" s="37">
        <f>IF($A32="","",IF(OR($R32="",$M32="",$T32="",$O32="",$P32="",$Q32=""),"",SUM($X32,$Z32,$AB32)))</f>
        <v/>
      </c>
      <c r="AE32" s="37">
        <f>IF($A32="","",IF(OR($S32="",$N32="",$U32="",$O32="",$P32="",$Q32=""),"",SUM($Y32,$AA32,$AC32)))</f>
        <v/>
      </c>
      <c r="AF32" s="37">
        <f>IF(OR($A32="",$V32="",$AD32=""),"",IFERROR($V32-$AD32,""))</f>
        <v/>
      </c>
      <c r="AG32" s="37">
        <f>IF(OR($A32="",$W32="",$AE32=""),"",IFERROR($W32-$AE32,""))</f>
        <v/>
      </c>
      <c r="AH32" s="38">
        <f>IF(OR($A32="",$W32="",$AG32=""),"",IFERROR($AG32/$W32,""))</f>
        <v/>
      </c>
      <c r="AI32" s="37">
        <f>IF(OR($A32="",$AD32="",$AE32=""),"",IFERROR($AE32-$AD32,""))</f>
        <v/>
      </c>
      <c r="AJ32" s="26">
        <f>IF($A32="","",IF($I32="","Review: missing status",IF(OR($G32="",$K32="",$O32="",$P32="",$Q32="",NOT(ISNUMBER(Assumptions!$L$6)),NOT(ISNUMBER(Assumptions!$L$7))),"Review: check assumptions",IF($I32="Completed",IF(OR($S32="",$N32="",$U32="",$W32="",$AE32=""),"Review: missing actuals",IF($AI32&gt;Assumptions!$L$6,"Review: cost over estimate",IF($AH32&lt;Assumptions!$L$7,"Review: low margin","Complete"))),IF($I32="Cancelled","No costing review","Pending completion")))))</f>
        <v/>
      </c>
    </row>
    <row r="33">
      <c r="A33" s="18" t="n"/>
      <c r="B33" s="35" t="n"/>
      <c r="C33" s="18" t="n"/>
      <c r="D33" s="18" t="n"/>
      <c r="E33" s="18" t="n"/>
      <c r="F33" s="18" t="n"/>
      <c r="G33" s="18" t="n"/>
      <c r="H33" s="19" t="n"/>
      <c r="I33" s="19" t="n"/>
      <c r="J33" s="18" t="n"/>
      <c r="K33" s="18" t="n"/>
      <c r="L33" s="20">
        <f>IF(OR($A33="",$K33=""),"",IFERROR(VLOOKUP($K33,Assumptions!$C$5:$E$104,2,FALSE),""))</f>
        <v/>
      </c>
      <c r="M33" s="21" t="n"/>
      <c r="N33" s="21" t="n"/>
      <c r="O33" s="39">
        <f>IF(OR($A33="",$G33=""),"",IFERROR(VLOOKUP($G33,Assumptions!$A$5:$B$104,2,FALSE),""))</f>
        <v/>
      </c>
      <c r="P33" s="39">
        <f>IF(OR($A33="",$K33=""),"",IFERROR(VLOOKUP($K33,Assumptions!$C$5:$E$104,3,FALSE),""))</f>
        <v/>
      </c>
      <c r="Q33" s="39">
        <f>IF($A33="","",IFERROR(Assumptions!$L$5,""))</f>
        <v/>
      </c>
      <c r="R33" s="21" t="n"/>
      <c r="S33" s="21" t="n"/>
      <c r="T33" s="23" t="n"/>
      <c r="U33" s="23" t="n"/>
      <c r="V33" s="40" t="n"/>
      <c r="W33" s="40" t="n"/>
      <c r="X33" s="36">
        <f>IF(OR($A33="",$R33="",$O33=""),"",IFERROR($R33*$O33,""))</f>
        <v/>
      </c>
      <c r="Y33" s="36">
        <f>IF(OR($A33="",$S33="",$O33=""),"",IFERROR($S33*$O33,""))</f>
        <v/>
      </c>
      <c r="Z33" s="36">
        <f>IF(OR($A33="",$M33="",$P33=""),"",IFERROR($M33*$P33,""))</f>
        <v/>
      </c>
      <c r="AA33" s="36">
        <f>IF(OR($A33="",$N33="",$P33=""),"",IFERROR($N33*$P33,""))</f>
        <v/>
      </c>
      <c r="AB33" s="36">
        <f>IF(OR($A33="",$T33="",$Q33=""),"",IFERROR($T33*$Q33,""))</f>
        <v/>
      </c>
      <c r="AC33" s="36">
        <f>IF(OR($A33="",$U33="",$Q33=""),"",IFERROR($U33*$Q33,""))</f>
        <v/>
      </c>
      <c r="AD33" s="36">
        <f>IF($A33="","",IF(OR($R33="",$M33="",$T33="",$O33="",$P33="",$Q33=""),"",SUM($X33,$Z33,$AB33)))</f>
        <v/>
      </c>
      <c r="AE33" s="36">
        <f>IF($A33="","",IF(OR($S33="",$N33="",$U33="",$O33="",$P33="",$Q33=""),"",SUM($Y33,$AA33,$AC33)))</f>
        <v/>
      </c>
      <c r="AF33" s="36">
        <f>IF(OR($A33="",$V33="",$AD33=""),"",IFERROR($V33-$AD33,""))</f>
        <v/>
      </c>
      <c r="AG33" s="36">
        <f>IF(OR($A33="",$W33="",$AE33=""),"",IFERROR($W33-$AE33,""))</f>
        <v/>
      </c>
      <c r="AH33" s="41">
        <f>IF(OR($A33="",$W33="",$AG33=""),"",IFERROR($AG33/$W33,""))</f>
        <v/>
      </c>
      <c r="AI33" s="36">
        <f>IF(OR($A33="",$AD33="",$AE33=""),"",IFERROR($AE33-$AD33,""))</f>
        <v/>
      </c>
      <c r="AJ33" s="20">
        <f>IF($A33="","",IF($I33="","Review: missing status",IF(OR($G33="",$K33="",$O33="",$P33="",$Q33="",NOT(ISNUMBER(Assumptions!$L$6)),NOT(ISNUMBER(Assumptions!$L$7))),"Review: check assumptions",IF($I33="Completed",IF(OR($S33="",$N33="",$U33="",$W33="",$AE33=""),"Review: missing actuals",IF($AI33&gt;Assumptions!$L$6,"Review: cost over estimate",IF($AH33&lt;Assumptions!$L$7,"Review: low margin","Complete"))),IF($I33="Cancelled","No costing review","Pending completion")))))</f>
        <v/>
      </c>
    </row>
    <row r="34">
      <c r="A34" s="18" t="n"/>
      <c r="B34" s="35" t="n"/>
      <c r="C34" s="18" t="n"/>
      <c r="D34" s="18" t="n"/>
      <c r="E34" s="18" t="n"/>
      <c r="F34" s="18" t="n"/>
      <c r="G34" s="18" t="n"/>
      <c r="H34" s="19" t="n"/>
      <c r="I34" s="19" t="n"/>
      <c r="J34" s="18" t="n"/>
      <c r="K34" s="18" t="n"/>
      <c r="L34" s="26">
        <f>IF(OR($A34="",$K34=""),"",IFERROR(VLOOKUP($K34,Assumptions!$C$5:$E$104,2,FALSE),""))</f>
        <v/>
      </c>
      <c r="M34" s="21" t="n"/>
      <c r="N34" s="21" t="n"/>
      <c r="O34" s="42">
        <f>IF(OR($A34="",$G34=""),"",IFERROR(VLOOKUP($G34,Assumptions!$A$5:$B$104,2,FALSE),""))</f>
        <v/>
      </c>
      <c r="P34" s="42">
        <f>IF(OR($A34="",$K34=""),"",IFERROR(VLOOKUP($K34,Assumptions!$C$5:$E$104,3,FALSE),""))</f>
        <v/>
      </c>
      <c r="Q34" s="42">
        <f>IF($A34="","",IFERROR(Assumptions!$L$5,""))</f>
        <v/>
      </c>
      <c r="R34" s="21" t="n"/>
      <c r="S34" s="21" t="n"/>
      <c r="T34" s="23" t="n"/>
      <c r="U34" s="23" t="n"/>
      <c r="V34" s="40" t="n"/>
      <c r="W34" s="40" t="n"/>
      <c r="X34" s="37">
        <f>IF(OR($A34="",$R34="",$O34=""),"",IFERROR($R34*$O34,""))</f>
        <v/>
      </c>
      <c r="Y34" s="37">
        <f>IF(OR($A34="",$S34="",$O34=""),"",IFERROR($S34*$O34,""))</f>
        <v/>
      </c>
      <c r="Z34" s="37">
        <f>IF(OR($A34="",$M34="",$P34=""),"",IFERROR($M34*$P34,""))</f>
        <v/>
      </c>
      <c r="AA34" s="37">
        <f>IF(OR($A34="",$N34="",$P34=""),"",IFERROR($N34*$P34,""))</f>
        <v/>
      </c>
      <c r="AB34" s="37">
        <f>IF(OR($A34="",$T34="",$Q34=""),"",IFERROR($T34*$Q34,""))</f>
        <v/>
      </c>
      <c r="AC34" s="37">
        <f>IF(OR($A34="",$U34="",$Q34=""),"",IFERROR($U34*$Q34,""))</f>
        <v/>
      </c>
      <c r="AD34" s="37">
        <f>IF($A34="","",IF(OR($R34="",$M34="",$T34="",$O34="",$P34="",$Q34=""),"",SUM($X34,$Z34,$AB34)))</f>
        <v/>
      </c>
      <c r="AE34" s="37">
        <f>IF($A34="","",IF(OR($S34="",$N34="",$U34="",$O34="",$P34="",$Q34=""),"",SUM($Y34,$AA34,$AC34)))</f>
        <v/>
      </c>
      <c r="AF34" s="37">
        <f>IF(OR($A34="",$V34="",$AD34=""),"",IFERROR($V34-$AD34,""))</f>
        <v/>
      </c>
      <c r="AG34" s="37">
        <f>IF(OR($A34="",$W34="",$AE34=""),"",IFERROR($W34-$AE34,""))</f>
        <v/>
      </c>
      <c r="AH34" s="38">
        <f>IF(OR($A34="",$W34="",$AG34=""),"",IFERROR($AG34/$W34,""))</f>
        <v/>
      </c>
      <c r="AI34" s="37">
        <f>IF(OR($A34="",$AD34="",$AE34=""),"",IFERROR($AE34-$AD34,""))</f>
        <v/>
      </c>
      <c r="AJ34" s="26">
        <f>IF($A34="","",IF($I34="","Review: missing status",IF(OR($G34="",$K34="",$O34="",$P34="",$Q34="",NOT(ISNUMBER(Assumptions!$L$6)),NOT(ISNUMBER(Assumptions!$L$7))),"Review: check assumptions",IF($I34="Completed",IF(OR($S34="",$N34="",$U34="",$W34="",$AE34=""),"Review: missing actuals",IF($AI34&gt;Assumptions!$L$6,"Review: cost over estimate",IF($AH34&lt;Assumptions!$L$7,"Review: low margin","Complete"))),IF($I34="Cancelled","No costing review","Pending completion")))))</f>
        <v/>
      </c>
    </row>
    <row r="35">
      <c r="A35" s="18" t="n"/>
      <c r="B35" s="35" t="n"/>
      <c r="C35" s="18" t="n"/>
      <c r="D35" s="18" t="n"/>
      <c r="E35" s="18" t="n"/>
      <c r="F35" s="18" t="n"/>
      <c r="G35" s="18" t="n"/>
      <c r="H35" s="19" t="n"/>
      <c r="I35" s="19" t="n"/>
      <c r="J35" s="18" t="n"/>
      <c r="K35" s="18" t="n"/>
      <c r="L35" s="20">
        <f>IF(OR($A35="",$K35=""),"",IFERROR(VLOOKUP($K35,Assumptions!$C$5:$E$104,2,FALSE),""))</f>
        <v/>
      </c>
      <c r="M35" s="21" t="n"/>
      <c r="N35" s="21" t="n"/>
      <c r="O35" s="39">
        <f>IF(OR($A35="",$G35=""),"",IFERROR(VLOOKUP($G35,Assumptions!$A$5:$B$104,2,FALSE),""))</f>
        <v/>
      </c>
      <c r="P35" s="39">
        <f>IF(OR($A35="",$K35=""),"",IFERROR(VLOOKUP($K35,Assumptions!$C$5:$E$104,3,FALSE),""))</f>
        <v/>
      </c>
      <c r="Q35" s="39">
        <f>IF($A35="","",IFERROR(Assumptions!$L$5,""))</f>
        <v/>
      </c>
      <c r="R35" s="21" t="n"/>
      <c r="S35" s="21" t="n"/>
      <c r="T35" s="23" t="n"/>
      <c r="U35" s="23" t="n"/>
      <c r="V35" s="40" t="n"/>
      <c r="W35" s="40" t="n"/>
      <c r="X35" s="36">
        <f>IF(OR($A35="",$R35="",$O35=""),"",IFERROR($R35*$O35,""))</f>
        <v/>
      </c>
      <c r="Y35" s="36">
        <f>IF(OR($A35="",$S35="",$O35=""),"",IFERROR($S35*$O35,""))</f>
        <v/>
      </c>
      <c r="Z35" s="36">
        <f>IF(OR($A35="",$M35="",$P35=""),"",IFERROR($M35*$P35,""))</f>
        <v/>
      </c>
      <c r="AA35" s="36">
        <f>IF(OR($A35="",$N35="",$P35=""),"",IFERROR($N35*$P35,""))</f>
        <v/>
      </c>
      <c r="AB35" s="36">
        <f>IF(OR($A35="",$T35="",$Q35=""),"",IFERROR($T35*$Q35,""))</f>
        <v/>
      </c>
      <c r="AC35" s="36">
        <f>IF(OR($A35="",$U35="",$Q35=""),"",IFERROR($U35*$Q35,""))</f>
        <v/>
      </c>
      <c r="AD35" s="36">
        <f>IF($A35="","",IF(OR($R35="",$M35="",$T35="",$O35="",$P35="",$Q35=""),"",SUM($X35,$Z35,$AB35)))</f>
        <v/>
      </c>
      <c r="AE35" s="36">
        <f>IF($A35="","",IF(OR($S35="",$N35="",$U35="",$O35="",$P35="",$Q35=""),"",SUM($Y35,$AA35,$AC35)))</f>
        <v/>
      </c>
      <c r="AF35" s="36">
        <f>IF(OR($A35="",$V35="",$AD35=""),"",IFERROR($V35-$AD35,""))</f>
        <v/>
      </c>
      <c r="AG35" s="36">
        <f>IF(OR($A35="",$W35="",$AE35=""),"",IFERROR($W35-$AE35,""))</f>
        <v/>
      </c>
      <c r="AH35" s="41">
        <f>IF(OR($A35="",$W35="",$AG35=""),"",IFERROR($AG35/$W35,""))</f>
        <v/>
      </c>
      <c r="AI35" s="36">
        <f>IF(OR($A35="",$AD35="",$AE35=""),"",IFERROR($AE35-$AD35,""))</f>
        <v/>
      </c>
      <c r="AJ35" s="20">
        <f>IF($A35="","",IF($I35="","Review: missing status",IF(OR($G35="",$K35="",$O35="",$P35="",$Q35="",NOT(ISNUMBER(Assumptions!$L$6)),NOT(ISNUMBER(Assumptions!$L$7))),"Review: check assumptions",IF($I35="Completed",IF(OR($S35="",$N35="",$U35="",$W35="",$AE35=""),"Review: missing actuals",IF($AI35&gt;Assumptions!$L$6,"Review: cost over estimate",IF($AH35&lt;Assumptions!$L$7,"Review: low margin","Complete"))),IF($I35="Cancelled","No costing review","Pending completion")))))</f>
        <v/>
      </c>
    </row>
    <row r="36">
      <c r="A36" s="18" t="n"/>
      <c r="B36" s="35" t="n"/>
      <c r="C36" s="18" t="n"/>
      <c r="D36" s="18" t="n"/>
      <c r="E36" s="18" t="n"/>
      <c r="F36" s="18" t="n"/>
      <c r="G36" s="18" t="n"/>
      <c r="H36" s="19" t="n"/>
      <c r="I36" s="19" t="n"/>
      <c r="J36" s="18" t="n"/>
      <c r="K36" s="18" t="n"/>
      <c r="L36" s="26">
        <f>IF(OR($A36="",$K36=""),"",IFERROR(VLOOKUP($K36,Assumptions!$C$5:$E$104,2,FALSE),""))</f>
        <v/>
      </c>
      <c r="M36" s="21" t="n"/>
      <c r="N36" s="21" t="n"/>
      <c r="O36" s="42">
        <f>IF(OR($A36="",$G36=""),"",IFERROR(VLOOKUP($G36,Assumptions!$A$5:$B$104,2,FALSE),""))</f>
        <v/>
      </c>
      <c r="P36" s="42">
        <f>IF(OR($A36="",$K36=""),"",IFERROR(VLOOKUP($K36,Assumptions!$C$5:$E$104,3,FALSE),""))</f>
        <v/>
      </c>
      <c r="Q36" s="42">
        <f>IF($A36="","",IFERROR(Assumptions!$L$5,""))</f>
        <v/>
      </c>
      <c r="R36" s="21" t="n"/>
      <c r="S36" s="21" t="n"/>
      <c r="T36" s="23" t="n"/>
      <c r="U36" s="23" t="n"/>
      <c r="V36" s="40" t="n"/>
      <c r="W36" s="40" t="n"/>
      <c r="X36" s="37">
        <f>IF(OR($A36="",$R36="",$O36=""),"",IFERROR($R36*$O36,""))</f>
        <v/>
      </c>
      <c r="Y36" s="37">
        <f>IF(OR($A36="",$S36="",$O36=""),"",IFERROR($S36*$O36,""))</f>
        <v/>
      </c>
      <c r="Z36" s="37">
        <f>IF(OR($A36="",$M36="",$P36=""),"",IFERROR($M36*$P36,""))</f>
        <v/>
      </c>
      <c r="AA36" s="37">
        <f>IF(OR($A36="",$N36="",$P36=""),"",IFERROR($N36*$P36,""))</f>
        <v/>
      </c>
      <c r="AB36" s="37">
        <f>IF(OR($A36="",$T36="",$Q36=""),"",IFERROR($T36*$Q36,""))</f>
        <v/>
      </c>
      <c r="AC36" s="37">
        <f>IF(OR($A36="",$U36="",$Q36=""),"",IFERROR($U36*$Q36,""))</f>
        <v/>
      </c>
      <c r="AD36" s="37">
        <f>IF($A36="","",IF(OR($R36="",$M36="",$T36="",$O36="",$P36="",$Q36=""),"",SUM($X36,$Z36,$AB36)))</f>
        <v/>
      </c>
      <c r="AE36" s="37">
        <f>IF($A36="","",IF(OR($S36="",$N36="",$U36="",$O36="",$P36="",$Q36=""),"",SUM($Y36,$AA36,$AC36)))</f>
        <v/>
      </c>
      <c r="AF36" s="37">
        <f>IF(OR($A36="",$V36="",$AD36=""),"",IFERROR($V36-$AD36,""))</f>
        <v/>
      </c>
      <c r="AG36" s="37">
        <f>IF(OR($A36="",$W36="",$AE36=""),"",IFERROR($W36-$AE36,""))</f>
        <v/>
      </c>
      <c r="AH36" s="38">
        <f>IF(OR($A36="",$W36="",$AG36=""),"",IFERROR($AG36/$W36,""))</f>
        <v/>
      </c>
      <c r="AI36" s="37">
        <f>IF(OR($A36="",$AD36="",$AE36=""),"",IFERROR($AE36-$AD36,""))</f>
        <v/>
      </c>
      <c r="AJ36" s="26">
        <f>IF($A36="","",IF($I36="","Review: missing status",IF(OR($G36="",$K36="",$O36="",$P36="",$Q36="",NOT(ISNUMBER(Assumptions!$L$6)),NOT(ISNUMBER(Assumptions!$L$7))),"Review: check assumptions",IF($I36="Completed",IF(OR($S36="",$N36="",$U36="",$W36="",$AE36=""),"Review: missing actuals",IF($AI36&gt;Assumptions!$L$6,"Review: cost over estimate",IF($AH36&lt;Assumptions!$L$7,"Review: low margin","Complete"))),IF($I36="Cancelled","No costing review","Pending completion")))))</f>
        <v/>
      </c>
    </row>
    <row r="37">
      <c r="A37" s="18" t="n"/>
      <c r="B37" s="35" t="n"/>
      <c r="C37" s="18" t="n"/>
      <c r="D37" s="18" t="n"/>
      <c r="E37" s="18" t="n"/>
      <c r="F37" s="18" t="n"/>
      <c r="G37" s="18" t="n"/>
      <c r="H37" s="19" t="n"/>
      <c r="I37" s="19" t="n"/>
      <c r="J37" s="18" t="n"/>
      <c r="K37" s="18" t="n"/>
      <c r="L37" s="20">
        <f>IF(OR($A37="",$K37=""),"",IFERROR(VLOOKUP($K37,Assumptions!$C$5:$E$104,2,FALSE),""))</f>
        <v/>
      </c>
      <c r="M37" s="21" t="n"/>
      <c r="N37" s="21" t="n"/>
      <c r="O37" s="39">
        <f>IF(OR($A37="",$G37=""),"",IFERROR(VLOOKUP($G37,Assumptions!$A$5:$B$104,2,FALSE),""))</f>
        <v/>
      </c>
      <c r="P37" s="39">
        <f>IF(OR($A37="",$K37=""),"",IFERROR(VLOOKUP($K37,Assumptions!$C$5:$E$104,3,FALSE),""))</f>
        <v/>
      </c>
      <c r="Q37" s="39">
        <f>IF($A37="","",IFERROR(Assumptions!$L$5,""))</f>
        <v/>
      </c>
      <c r="R37" s="21" t="n"/>
      <c r="S37" s="21" t="n"/>
      <c r="T37" s="23" t="n"/>
      <c r="U37" s="23" t="n"/>
      <c r="V37" s="40" t="n"/>
      <c r="W37" s="40" t="n"/>
      <c r="X37" s="36">
        <f>IF(OR($A37="",$R37="",$O37=""),"",IFERROR($R37*$O37,""))</f>
        <v/>
      </c>
      <c r="Y37" s="36">
        <f>IF(OR($A37="",$S37="",$O37=""),"",IFERROR($S37*$O37,""))</f>
        <v/>
      </c>
      <c r="Z37" s="36">
        <f>IF(OR($A37="",$M37="",$P37=""),"",IFERROR($M37*$P37,""))</f>
        <v/>
      </c>
      <c r="AA37" s="36">
        <f>IF(OR($A37="",$N37="",$P37=""),"",IFERROR($N37*$P37,""))</f>
        <v/>
      </c>
      <c r="AB37" s="36">
        <f>IF(OR($A37="",$T37="",$Q37=""),"",IFERROR($T37*$Q37,""))</f>
        <v/>
      </c>
      <c r="AC37" s="36">
        <f>IF(OR($A37="",$U37="",$Q37=""),"",IFERROR($U37*$Q37,""))</f>
        <v/>
      </c>
      <c r="AD37" s="36">
        <f>IF($A37="","",IF(OR($R37="",$M37="",$T37="",$O37="",$P37="",$Q37=""),"",SUM($X37,$Z37,$AB37)))</f>
        <v/>
      </c>
      <c r="AE37" s="36">
        <f>IF($A37="","",IF(OR($S37="",$N37="",$U37="",$O37="",$P37="",$Q37=""),"",SUM($Y37,$AA37,$AC37)))</f>
        <v/>
      </c>
      <c r="AF37" s="36">
        <f>IF(OR($A37="",$V37="",$AD37=""),"",IFERROR($V37-$AD37,""))</f>
        <v/>
      </c>
      <c r="AG37" s="36">
        <f>IF(OR($A37="",$W37="",$AE37=""),"",IFERROR($W37-$AE37,""))</f>
        <v/>
      </c>
      <c r="AH37" s="41">
        <f>IF(OR($A37="",$W37="",$AG37=""),"",IFERROR($AG37/$W37,""))</f>
        <v/>
      </c>
      <c r="AI37" s="36">
        <f>IF(OR($A37="",$AD37="",$AE37=""),"",IFERROR($AE37-$AD37,""))</f>
        <v/>
      </c>
      <c r="AJ37" s="20">
        <f>IF($A37="","",IF($I37="","Review: missing status",IF(OR($G37="",$K37="",$O37="",$P37="",$Q37="",NOT(ISNUMBER(Assumptions!$L$6)),NOT(ISNUMBER(Assumptions!$L$7))),"Review: check assumptions",IF($I37="Completed",IF(OR($S37="",$N37="",$U37="",$W37="",$AE37=""),"Review: missing actuals",IF($AI37&gt;Assumptions!$L$6,"Review: cost over estimate",IF($AH37&lt;Assumptions!$L$7,"Review: low margin","Complete"))),IF($I37="Cancelled","No costing review","Pending completion")))))</f>
        <v/>
      </c>
    </row>
    <row r="38">
      <c r="A38" s="18" t="n"/>
      <c r="B38" s="35" t="n"/>
      <c r="C38" s="18" t="n"/>
      <c r="D38" s="18" t="n"/>
      <c r="E38" s="18" t="n"/>
      <c r="F38" s="18" t="n"/>
      <c r="G38" s="18" t="n"/>
      <c r="H38" s="19" t="n"/>
      <c r="I38" s="19" t="n"/>
      <c r="J38" s="18" t="n"/>
      <c r="K38" s="18" t="n"/>
      <c r="L38" s="26">
        <f>IF(OR($A38="",$K38=""),"",IFERROR(VLOOKUP($K38,Assumptions!$C$5:$E$104,2,FALSE),""))</f>
        <v/>
      </c>
      <c r="M38" s="21" t="n"/>
      <c r="N38" s="21" t="n"/>
      <c r="O38" s="42">
        <f>IF(OR($A38="",$G38=""),"",IFERROR(VLOOKUP($G38,Assumptions!$A$5:$B$104,2,FALSE),""))</f>
        <v/>
      </c>
      <c r="P38" s="42">
        <f>IF(OR($A38="",$K38=""),"",IFERROR(VLOOKUP($K38,Assumptions!$C$5:$E$104,3,FALSE),""))</f>
        <v/>
      </c>
      <c r="Q38" s="42">
        <f>IF($A38="","",IFERROR(Assumptions!$L$5,""))</f>
        <v/>
      </c>
      <c r="R38" s="21" t="n"/>
      <c r="S38" s="21" t="n"/>
      <c r="T38" s="23" t="n"/>
      <c r="U38" s="23" t="n"/>
      <c r="V38" s="40" t="n"/>
      <c r="W38" s="40" t="n"/>
      <c r="X38" s="37">
        <f>IF(OR($A38="",$R38="",$O38=""),"",IFERROR($R38*$O38,""))</f>
        <v/>
      </c>
      <c r="Y38" s="37">
        <f>IF(OR($A38="",$S38="",$O38=""),"",IFERROR($S38*$O38,""))</f>
        <v/>
      </c>
      <c r="Z38" s="37">
        <f>IF(OR($A38="",$M38="",$P38=""),"",IFERROR($M38*$P38,""))</f>
        <v/>
      </c>
      <c r="AA38" s="37">
        <f>IF(OR($A38="",$N38="",$P38=""),"",IFERROR($N38*$P38,""))</f>
        <v/>
      </c>
      <c r="AB38" s="37">
        <f>IF(OR($A38="",$T38="",$Q38=""),"",IFERROR($T38*$Q38,""))</f>
        <v/>
      </c>
      <c r="AC38" s="37">
        <f>IF(OR($A38="",$U38="",$Q38=""),"",IFERROR($U38*$Q38,""))</f>
        <v/>
      </c>
      <c r="AD38" s="37">
        <f>IF($A38="","",IF(OR($R38="",$M38="",$T38="",$O38="",$P38="",$Q38=""),"",SUM($X38,$Z38,$AB38)))</f>
        <v/>
      </c>
      <c r="AE38" s="37">
        <f>IF($A38="","",IF(OR($S38="",$N38="",$U38="",$O38="",$P38="",$Q38=""),"",SUM($Y38,$AA38,$AC38)))</f>
        <v/>
      </c>
      <c r="AF38" s="37">
        <f>IF(OR($A38="",$V38="",$AD38=""),"",IFERROR($V38-$AD38,""))</f>
        <v/>
      </c>
      <c r="AG38" s="37">
        <f>IF(OR($A38="",$W38="",$AE38=""),"",IFERROR($W38-$AE38,""))</f>
        <v/>
      </c>
      <c r="AH38" s="38">
        <f>IF(OR($A38="",$W38="",$AG38=""),"",IFERROR($AG38/$W38,""))</f>
        <v/>
      </c>
      <c r="AI38" s="37">
        <f>IF(OR($A38="",$AD38="",$AE38=""),"",IFERROR($AE38-$AD38,""))</f>
        <v/>
      </c>
      <c r="AJ38" s="26">
        <f>IF($A38="","",IF($I38="","Review: missing status",IF(OR($G38="",$K38="",$O38="",$P38="",$Q38="",NOT(ISNUMBER(Assumptions!$L$6)),NOT(ISNUMBER(Assumptions!$L$7))),"Review: check assumptions",IF($I38="Completed",IF(OR($S38="",$N38="",$U38="",$W38="",$AE38=""),"Review: missing actuals",IF($AI38&gt;Assumptions!$L$6,"Review: cost over estimate",IF($AH38&lt;Assumptions!$L$7,"Review: low margin","Complete"))),IF($I38="Cancelled","No costing review","Pending completion")))))</f>
        <v/>
      </c>
    </row>
    <row r="39">
      <c r="A39" s="18" t="n"/>
      <c r="B39" s="35" t="n"/>
      <c r="C39" s="18" t="n"/>
      <c r="D39" s="18" t="n"/>
      <c r="E39" s="18" t="n"/>
      <c r="F39" s="18" t="n"/>
      <c r="G39" s="18" t="n"/>
      <c r="H39" s="19" t="n"/>
      <c r="I39" s="19" t="n"/>
      <c r="J39" s="18" t="n"/>
      <c r="K39" s="18" t="n"/>
      <c r="L39" s="20">
        <f>IF(OR($A39="",$K39=""),"",IFERROR(VLOOKUP($K39,Assumptions!$C$5:$E$104,2,FALSE),""))</f>
        <v/>
      </c>
      <c r="M39" s="21" t="n"/>
      <c r="N39" s="21" t="n"/>
      <c r="O39" s="39">
        <f>IF(OR($A39="",$G39=""),"",IFERROR(VLOOKUP($G39,Assumptions!$A$5:$B$104,2,FALSE),""))</f>
        <v/>
      </c>
      <c r="P39" s="39">
        <f>IF(OR($A39="",$K39=""),"",IFERROR(VLOOKUP($K39,Assumptions!$C$5:$E$104,3,FALSE),""))</f>
        <v/>
      </c>
      <c r="Q39" s="39">
        <f>IF($A39="","",IFERROR(Assumptions!$L$5,""))</f>
        <v/>
      </c>
      <c r="R39" s="21" t="n"/>
      <c r="S39" s="21" t="n"/>
      <c r="T39" s="23" t="n"/>
      <c r="U39" s="23" t="n"/>
      <c r="V39" s="40" t="n"/>
      <c r="W39" s="40" t="n"/>
      <c r="X39" s="36">
        <f>IF(OR($A39="",$R39="",$O39=""),"",IFERROR($R39*$O39,""))</f>
        <v/>
      </c>
      <c r="Y39" s="36">
        <f>IF(OR($A39="",$S39="",$O39=""),"",IFERROR($S39*$O39,""))</f>
        <v/>
      </c>
      <c r="Z39" s="36">
        <f>IF(OR($A39="",$M39="",$P39=""),"",IFERROR($M39*$P39,""))</f>
        <v/>
      </c>
      <c r="AA39" s="36">
        <f>IF(OR($A39="",$N39="",$P39=""),"",IFERROR($N39*$P39,""))</f>
        <v/>
      </c>
      <c r="AB39" s="36">
        <f>IF(OR($A39="",$T39="",$Q39=""),"",IFERROR($T39*$Q39,""))</f>
        <v/>
      </c>
      <c r="AC39" s="36">
        <f>IF(OR($A39="",$U39="",$Q39=""),"",IFERROR($U39*$Q39,""))</f>
        <v/>
      </c>
      <c r="AD39" s="36">
        <f>IF($A39="","",IF(OR($R39="",$M39="",$T39="",$O39="",$P39="",$Q39=""),"",SUM($X39,$Z39,$AB39)))</f>
        <v/>
      </c>
      <c r="AE39" s="36">
        <f>IF($A39="","",IF(OR($S39="",$N39="",$U39="",$O39="",$P39="",$Q39=""),"",SUM($Y39,$AA39,$AC39)))</f>
        <v/>
      </c>
      <c r="AF39" s="36">
        <f>IF(OR($A39="",$V39="",$AD39=""),"",IFERROR($V39-$AD39,""))</f>
        <v/>
      </c>
      <c r="AG39" s="36">
        <f>IF(OR($A39="",$W39="",$AE39=""),"",IFERROR($W39-$AE39,""))</f>
        <v/>
      </c>
      <c r="AH39" s="41">
        <f>IF(OR($A39="",$W39="",$AG39=""),"",IFERROR($AG39/$W39,""))</f>
        <v/>
      </c>
      <c r="AI39" s="36">
        <f>IF(OR($A39="",$AD39="",$AE39=""),"",IFERROR($AE39-$AD39,""))</f>
        <v/>
      </c>
      <c r="AJ39" s="20">
        <f>IF($A39="","",IF($I39="","Review: missing status",IF(OR($G39="",$K39="",$O39="",$P39="",$Q39="",NOT(ISNUMBER(Assumptions!$L$6)),NOT(ISNUMBER(Assumptions!$L$7))),"Review: check assumptions",IF($I39="Completed",IF(OR($S39="",$N39="",$U39="",$W39="",$AE39=""),"Review: missing actuals",IF($AI39&gt;Assumptions!$L$6,"Review: cost over estimate",IF($AH39&lt;Assumptions!$L$7,"Review: low margin","Complete"))),IF($I39="Cancelled","No costing review","Pending completion")))))</f>
        <v/>
      </c>
    </row>
    <row r="40">
      <c r="A40" s="18" t="n"/>
      <c r="B40" s="35" t="n"/>
      <c r="C40" s="18" t="n"/>
      <c r="D40" s="18" t="n"/>
      <c r="E40" s="18" t="n"/>
      <c r="F40" s="18" t="n"/>
      <c r="G40" s="18" t="n"/>
      <c r="H40" s="19" t="n"/>
      <c r="I40" s="19" t="n"/>
      <c r="J40" s="18" t="n"/>
      <c r="K40" s="18" t="n"/>
      <c r="L40" s="26">
        <f>IF(OR($A40="",$K40=""),"",IFERROR(VLOOKUP($K40,Assumptions!$C$5:$E$104,2,FALSE),""))</f>
        <v/>
      </c>
      <c r="M40" s="21" t="n"/>
      <c r="N40" s="21" t="n"/>
      <c r="O40" s="42">
        <f>IF(OR($A40="",$G40=""),"",IFERROR(VLOOKUP($G40,Assumptions!$A$5:$B$104,2,FALSE),""))</f>
        <v/>
      </c>
      <c r="P40" s="42">
        <f>IF(OR($A40="",$K40=""),"",IFERROR(VLOOKUP($K40,Assumptions!$C$5:$E$104,3,FALSE),""))</f>
        <v/>
      </c>
      <c r="Q40" s="42">
        <f>IF($A40="","",IFERROR(Assumptions!$L$5,""))</f>
        <v/>
      </c>
      <c r="R40" s="21" t="n"/>
      <c r="S40" s="21" t="n"/>
      <c r="T40" s="23" t="n"/>
      <c r="U40" s="23" t="n"/>
      <c r="V40" s="40" t="n"/>
      <c r="W40" s="40" t="n"/>
      <c r="X40" s="37">
        <f>IF(OR($A40="",$R40="",$O40=""),"",IFERROR($R40*$O40,""))</f>
        <v/>
      </c>
      <c r="Y40" s="37">
        <f>IF(OR($A40="",$S40="",$O40=""),"",IFERROR($S40*$O40,""))</f>
        <v/>
      </c>
      <c r="Z40" s="37">
        <f>IF(OR($A40="",$M40="",$P40=""),"",IFERROR($M40*$P40,""))</f>
        <v/>
      </c>
      <c r="AA40" s="37">
        <f>IF(OR($A40="",$N40="",$P40=""),"",IFERROR($N40*$P40,""))</f>
        <v/>
      </c>
      <c r="AB40" s="37">
        <f>IF(OR($A40="",$T40="",$Q40=""),"",IFERROR($T40*$Q40,""))</f>
        <v/>
      </c>
      <c r="AC40" s="37">
        <f>IF(OR($A40="",$U40="",$Q40=""),"",IFERROR($U40*$Q40,""))</f>
        <v/>
      </c>
      <c r="AD40" s="37">
        <f>IF($A40="","",IF(OR($R40="",$M40="",$T40="",$O40="",$P40="",$Q40=""),"",SUM($X40,$Z40,$AB40)))</f>
        <v/>
      </c>
      <c r="AE40" s="37">
        <f>IF($A40="","",IF(OR($S40="",$N40="",$U40="",$O40="",$P40="",$Q40=""),"",SUM($Y40,$AA40,$AC40)))</f>
        <v/>
      </c>
      <c r="AF40" s="37">
        <f>IF(OR($A40="",$V40="",$AD40=""),"",IFERROR($V40-$AD40,""))</f>
        <v/>
      </c>
      <c r="AG40" s="37">
        <f>IF(OR($A40="",$W40="",$AE40=""),"",IFERROR($W40-$AE40,""))</f>
        <v/>
      </c>
      <c r="AH40" s="38">
        <f>IF(OR($A40="",$W40="",$AG40=""),"",IFERROR($AG40/$W40,""))</f>
        <v/>
      </c>
      <c r="AI40" s="37">
        <f>IF(OR($A40="",$AD40="",$AE40=""),"",IFERROR($AE40-$AD40,""))</f>
        <v/>
      </c>
      <c r="AJ40" s="26">
        <f>IF($A40="","",IF($I40="","Review: missing status",IF(OR($G40="",$K40="",$O40="",$P40="",$Q40="",NOT(ISNUMBER(Assumptions!$L$6)),NOT(ISNUMBER(Assumptions!$L$7))),"Review: check assumptions",IF($I40="Completed",IF(OR($S40="",$N40="",$U40="",$W40="",$AE40=""),"Review: missing actuals",IF($AI40&gt;Assumptions!$L$6,"Review: cost over estimate",IF($AH40&lt;Assumptions!$L$7,"Review: low margin","Complete"))),IF($I40="Cancelled","No costing review","Pending completion")))))</f>
        <v/>
      </c>
    </row>
    <row r="41">
      <c r="A41" s="18" t="n"/>
      <c r="B41" s="35" t="n"/>
      <c r="C41" s="18" t="n"/>
      <c r="D41" s="18" t="n"/>
      <c r="E41" s="18" t="n"/>
      <c r="F41" s="18" t="n"/>
      <c r="G41" s="18" t="n"/>
      <c r="H41" s="19" t="n"/>
      <c r="I41" s="19" t="n"/>
      <c r="J41" s="18" t="n"/>
      <c r="K41" s="18" t="n"/>
      <c r="L41" s="20">
        <f>IF(OR($A41="",$K41=""),"",IFERROR(VLOOKUP($K41,Assumptions!$C$5:$E$104,2,FALSE),""))</f>
        <v/>
      </c>
      <c r="M41" s="21" t="n"/>
      <c r="N41" s="21" t="n"/>
      <c r="O41" s="39">
        <f>IF(OR($A41="",$G41=""),"",IFERROR(VLOOKUP($G41,Assumptions!$A$5:$B$104,2,FALSE),""))</f>
        <v/>
      </c>
      <c r="P41" s="39">
        <f>IF(OR($A41="",$K41=""),"",IFERROR(VLOOKUP($K41,Assumptions!$C$5:$E$104,3,FALSE),""))</f>
        <v/>
      </c>
      <c r="Q41" s="39">
        <f>IF($A41="","",IFERROR(Assumptions!$L$5,""))</f>
        <v/>
      </c>
      <c r="R41" s="21" t="n"/>
      <c r="S41" s="21" t="n"/>
      <c r="T41" s="23" t="n"/>
      <c r="U41" s="23" t="n"/>
      <c r="V41" s="40" t="n"/>
      <c r="W41" s="40" t="n"/>
      <c r="X41" s="36">
        <f>IF(OR($A41="",$R41="",$O41=""),"",IFERROR($R41*$O41,""))</f>
        <v/>
      </c>
      <c r="Y41" s="36">
        <f>IF(OR($A41="",$S41="",$O41=""),"",IFERROR($S41*$O41,""))</f>
        <v/>
      </c>
      <c r="Z41" s="36">
        <f>IF(OR($A41="",$M41="",$P41=""),"",IFERROR($M41*$P41,""))</f>
        <v/>
      </c>
      <c r="AA41" s="36">
        <f>IF(OR($A41="",$N41="",$P41=""),"",IFERROR($N41*$P41,""))</f>
        <v/>
      </c>
      <c r="AB41" s="36">
        <f>IF(OR($A41="",$T41="",$Q41=""),"",IFERROR($T41*$Q41,""))</f>
        <v/>
      </c>
      <c r="AC41" s="36">
        <f>IF(OR($A41="",$U41="",$Q41=""),"",IFERROR($U41*$Q41,""))</f>
        <v/>
      </c>
      <c r="AD41" s="36">
        <f>IF($A41="","",IF(OR($R41="",$M41="",$T41="",$O41="",$P41="",$Q41=""),"",SUM($X41,$Z41,$AB41)))</f>
        <v/>
      </c>
      <c r="AE41" s="36">
        <f>IF($A41="","",IF(OR($S41="",$N41="",$U41="",$O41="",$P41="",$Q41=""),"",SUM($Y41,$AA41,$AC41)))</f>
        <v/>
      </c>
      <c r="AF41" s="36">
        <f>IF(OR($A41="",$V41="",$AD41=""),"",IFERROR($V41-$AD41,""))</f>
        <v/>
      </c>
      <c r="AG41" s="36">
        <f>IF(OR($A41="",$W41="",$AE41=""),"",IFERROR($W41-$AE41,""))</f>
        <v/>
      </c>
      <c r="AH41" s="41">
        <f>IF(OR($A41="",$W41="",$AG41=""),"",IFERROR($AG41/$W41,""))</f>
        <v/>
      </c>
      <c r="AI41" s="36">
        <f>IF(OR($A41="",$AD41="",$AE41=""),"",IFERROR($AE41-$AD41,""))</f>
        <v/>
      </c>
      <c r="AJ41" s="20">
        <f>IF($A41="","",IF($I41="","Review: missing status",IF(OR($G41="",$K41="",$O41="",$P41="",$Q41="",NOT(ISNUMBER(Assumptions!$L$6)),NOT(ISNUMBER(Assumptions!$L$7))),"Review: check assumptions",IF($I41="Completed",IF(OR($S41="",$N41="",$U41="",$W41="",$AE41=""),"Review: missing actuals",IF($AI41&gt;Assumptions!$L$6,"Review: cost over estimate",IF($AH41&lt;Assumptions!$L$7,"Review: low margin","Complete"))),IF($I41="Cancelled","No costing review","Pending completion")))))</f>
        <v/>
      </c>
    </row>
    <row r="42">
      <c r="A42" s="18" t="n"/>
      <c r="B42" s="35" t="n"/>
      <c r="C42" s="18" t="n"/>
      <c r="D42" s="18" t="n"/>
      <c r="E42" s="18" t="n"/>
      <c r="F42" s="18" t="n"/>
      <c r="G42" s="18" t="n"/>
      <c r="H42" s="19" t="n"/>
      <c r="I42" s="19" t="n"/>
      <c r="J42" s="18" t="n"/>
      <c r="K42" s="18" t="n"/>
      <c r="L42" s="26">
        <f>IF(OR($A42="",$K42=""),"",IFERROR(VLOOKUP($K42,Assumptions!$C$5:$E$104,2,FALSE),""))</f>
        <v/>
      </c>
      <c r="M42" s="21" t="n"/>
      <c r="N42" s="21" t="n"/>
      <c r="O42" s="42">
        <f>IF(OR($A42="",$G42=""),"",IFERROR(VLOOKUP($G42,Assumptions!$A$5:$B$104,2,FALSE),""))</f>
        <v/>
      </c>
      <c r="P42" s="42">
        <f>IF(OR($A42="",$K42=""),"",IFERROR(VLOOKUP($K42,Assumptions!$C$5:$E$104,3,FALSE),""))</f>
        <v/>
      </c>
      <c r="Q42" s="42">
        <f>IF($A42="","",IFERROR(Assumptions!$L$5,""))</f>
        <v/>
      </c>
      <c r="R42" s="21" t="n"/>
      <c r="S42" s="21" t="n"/>
      <c r="T42" s="23" t="n"/>
      <c r="U42" s="23" t="n"/>
      <c r="V42" s="40" t="n"/>
      <c r="W42" s="40" t="n"/>
      <c r="X42" s="37">
        <f>IF(OR($A42="",$R42="",$O42=""),"",IFERROR($R42*$O42,""))</f>
        <v/>
      </c>
      <c r="Y42" s="37">
        <f>IF(OR($A42="",$S42="",$O42=""),"",IFERROR($S42*$O42,""))</f>
        <v/>
      </c>
      <c r="Z42" s="37">
        <f>IF(OR($A42="",$M42="",$P42=""),"",IFERROR($M42*$P42,""))</f>
        <v/>
      </c>
      <c r="AA42" s="37">
        <f>IF(OR($A42="",$N42="",$P42=""),"",IFERROR($N42*$P42,""))</f>
        <v/>
      </c>
      <c r="AB42" s="37">
        <f>IF(OR($A42="",$T42="",$Q42=""),"",IFERROR($T42*$Q42,""))</f>
        <v/>
      </c>
      <c r="AC42" s="37">
        <f>IF(OR($A42="",$U42="",$Q42=""),"",IFERROR($U42*$Q42,""))</f>
        <v/>
      </c>
      <c r="AD42" s="37">
        <f>IF($A42="","",IF(OR($R42="",$M42="",$T42="",$O42="",$P42="",$Q42=""),"",SUM($X42,$Z42,$AB42)))</f>
        <v/>
      </c>
      <c r="AE42" s="37">
        <f>IF($A42="","",IF(OR($S42="",$N42="",$U42="",$O42="",$P42="",$Q42=""),"",SUM($Y42,$AA42,$AC42)))</f>
        <v/>
      </c>
      <c r="AF42" s="37">
        <f>IF(OR($A42="",$V42="",$AD42=""),"",IFERROR($V42-$AD42,""))</f>
        <v/>
      </c>
      <c r="AG42" s="37">
        <f>IF(OR($A42="",$W42="",$AE42=""),"",IFERROR($W42-$AE42,""))</f>
        <v/>
      </c>
      <c r="AH42" s="38">
        <f>IF(OR($A42="",$W42="",$AG42=""),"",IFERROR($AG42/$W42,""))</f>
        <v/>
      </c>
      <c r="AI42" s="37">
        <f>IF(OR($A42="",$AD42="",$AE42=""),"",IFERROR($AE42-$AD42,""))</f>
        <v/>
      </c>
      <c r="AJ42" s="26">
        <f>IF($A42="","",IF($I42="","Review: missing status",IF(OR($G42="",$K42="",$O42="",$P42="",$Q42="",NOT(ISNUMBER(Assumptions!$L$6)),NOT(ISNUMBER(Assumptions!$L$7))),"Review: check assumptions",IF($I42="Completed",IF(OR($S42="",$N42="",$U42="",$W42="",$AE42=""),"Review: missing actuals",IF($AI42&gt;Assumptions!$L$6,"Review: cost over estimate",IF($AH42&lt;Assumptions!$L$7,"Review: low margin","Complete"))),IF($I42="Cancelled","No costing review","Pending completion")))))</f>
        <v/>
      </c>
    </row>
    <row r="43">
      <c r="A43" s="18" t="n"/>
      <c r="B43" s="35" t="n"/>
      <c r="C43" s="18" t="n"/>
      <c r="D43" s="18" t="n"/>
      <c r="E43" s="18" t="n"/>
      <c r="F43" s="18" t="n"/>
      <c r="G43" s="18" t="n"/>
      <c r="H43" s="19" t="n"/>
      <c r="I43" s="19" t="n"/>
      <c r="J43" s="18" t="n"/>
      <c r="K43" s="18" t="n"/>
      <c r="L43" s="20">
        <f>IF(OR($A43="",$K43=""),"",IFERROR(VLOOKUP($K43,Assumptions!$C$5:$E$104,2,FALSE),""))</f>
        <v/>
      </c>
      <c r="M43" s="21" t="n"/>
      <c r="N43" s="21" t="n"/>
      <c r="O43" s="39">
        <f>IF(OR($A43="",$G43=""),"",IFERROR(VLOOKUP($G43,Assumptions!$A$5:$B$104,2,FALSE),""))</f>
        <v/>
      </c>
      <c r="P43" s="39">
        <f>IF(OR($A43="",$K43=""),"",IFERROR(VLOOKUP($K43,Assumptions!$C$5:$E$104,3,FALSE),""))</f>
        <v/>
      </c>
      <c r="Q43" s="39">
        <f>IF($A43="","",IFERROR(Assumptions!$L$5,""))</f>
        <v/>
      </c>
      <c r="R43" s="21" t="n"/>
      <c r="S43" s="21" t="n"/>
      <c r="T43" s="23" t="n"/>
      <c r="U43" s="23" t="n"/>
      <c r="V43" s="40" t="n"/>
      <c r="W43" s="40" t="n"/>
      <c r="X43" s="36">
        <f>IF(OR($A43="",$R43="",$O43=""),"",IFERROR($R43*$O43,""))</f>
        <v/>
      </c>
      <c r="Y43" s="36">
        <f>IF(OR($A43="",$S43="",$O43=""),"",IFERROR($S43*$O43,""))</f>
        <v/>
      </c>
      <c r="Z43" s="36">
        <f>IF(OR($A43="",$M43="",$P43=""),"",IFERROR($M43*$P43,""))</f>
        <v/>
      </c>
      <c r="AA43" s="36">
        <f>IF(OR($A43="",$N43="",$P43=""),"",IFERROR($N43*$P43,""))</f>
        <v/>
      </c>
      <c r="AB43" s="36">
        <f>IF(OR($A43="",$T43="",$Q43=""),"",IFERROR($T43*$Q43,""))</f>
        <v/>
      </c>
      <c r="AC43" s="36">
        <f>IF(OR($A43="",$U43="",$Q43=""),"",IFERROR($U43*$Q43,""))</f>
        <v/>
      </c>
      <c r="AD43" s="36">
        <f>IF($A43="","",IF(OR($R43="",$M43="",$T43="",$O43="",$P43="",$Q43=""),"",SUM($X43,$Z43,$AB43)))</f>
        <v/>
      </c>
      <c r="AE43" s="36">
        <f>IF($A43="","",IF(OR($S43="",$N43="",$U43="",$O43="",$P43="",$Q43=""),"",SUM($Y43,$AA43,$AC43)))</f>
        <v/>
      </c>
      <c r="AF43" s="36">
        <f>IF(OR($A43="",$V43="",$AD43=""),"",IFERROR($V43-$AD43,""))</f>
        <v/>
      </c>
      <c r="AG43" s="36">
        <f>IF(OR($A43="",$W43="",$AE43=""),"",IFERROR($W43-$AE43,""))</f>
        <v/>
      </c>
      <c r="AH43" s="41">
        <f>IF(OR($A43="",$W43="",$AG43=""),"",IFERROR($AG43/$W43,""))</f>
        <v/>
      </c>
      <c r="AI43" s="36">
        <f>IF(OR($A43="",$AD43="",$AE43=""),"",IFERROR($AE43-$AD43,""))</f>
        <v/>
      </c>
      <c r="AJ43" s="20">
        <f>IF($A43="","",IF($I43="","Review: missing status",IF(OR($G43="",$K43="",$O43="",$P43="",$Q43="",NOT(ISNUMBER(Assumptions!$L$6)),NOT(ISNUMBER(Assumptions!$L$7))),"Review: check assumptions",IF($I43="Completed",IF(OR($S43="",$N43="",$U43="",$W43="",$AE43=""),"Review: missing actuals",IF($AI43&gt;Assumptions!$L$6,"Review: cost over estimate",IF($AH43&lt;Assumptions!$L$7,"Review: low margin","Complete"))),IF($I43="Cancelled","No costing review","Pending completion")))))</f>
        <v/>
      </c>
    </row>
    <row r="44">
      <c r="A44" s="18" t="n"/>
      <c r="B44" s="35" t="n"/>
      <c r="C44" s="18" t="n"/>
      <c r="D44" s="18" t="n"/>
      <c r="E44" s="18" t="n"/>
      <c r="F44" s="18" t="n"/>
      <c r="G44" s="18" t="n"/>
      <c r="H44" s="19" t="n"/>
      <c r="I44" s="19" t="n"/>
      <c r="J44" s="18" t="n"/>
      <c r="K44" s="18" t="n"/>
      <c r="L44" s="26">
        <f>IF(OR($A44="",$K44=""),"",IFERROR(VLOOKUP($K44,Assumptions!$C$5:$E$104,2,FALSE),""))</f>
        <v/>
      </c>
      <c r="M44" s="21" t="n"/>
      <c r="N44" s="21" t="n"/>
      <c r="O44" s="42">
        <f>IF(OR($A44="",$G44=""),"",IFERROR(VLOOKUP($G44,Assumptions!$A$5:$B$104,2,FALSE),""))</f>
        <v/>
      </c>
      <c r="P44" s="42">
        <f>IF(OR($A44="",$K44=""),"",IFERROR(VLOOKUP($K44,Assumptions!$C$5:$E$104,3,FALSE),""))</f>
        <v/>
      </c>
      <c r="Q44" s="42">
        <f>IF($A44="","",IFERROR(Assumptions!$L$5,""))</f>
        <v/>
      </c>
      <c r="R44" s="21" t="n"/>
      <c r="S44" s="21" t="n"/>
      <c r="T44" s="23" t="n"/>
      <c r="U44" s="23" t="n"/>
      <c r="V44" s="40" t="n"/>
      <c r="W44" s="40" t="n"/>
      <c r="X44" s="37">
        <f>IF(OR($A44="",$R44="",$O44=""),"",IFERROR($R44*$O44,""))</f>
        <v/>
      </c>
      <c r="Y44" s="37">
        <f>IF(OR($A44="",$S44="",$O44=""),"",IFERROR($S44*$O44,""))</f>
        <v/>
      </c>
      <c r="Z44" s="37">
        <f>IF(OR($A44="",$M44="",$P44=""),"",IFERROR($M44*$P44,""))</f>
        <v/>
      </c>
      <c r="AA44" s="37">
        <f>IF(OR($A44="",$N44="",$P44=""),"",IFERROR($N44*$P44,""))</f>
        <v/>
      </c>
      <c r="AB44" s="37">
        <f>IF(OR($A44="",$T44="",$Q44=""),"",IFERROR($T44*$Q44,""))</f>
        <v/>
      </c>
      <c r="AC44" s="37">
        <f>IF(OR($A44="",$U44="",$Q44=""),"",IFERROR($U44*$Q44,""))</f>
        <v/>
      </c>
      <c r="AD44" s="37">
        <f>IF($A44="","",IF(OR($R44="",$M44="",$T44="",$O44="",$P44="",$Q44=""),"",SUM($X44,$Z44,$AB44)))</f>
        <v/>
      </c>
      <c r="AE44" s="37">
        <f>IF($A44="","",IF(OR($S44="",$N44="",$U44="",$O44="",$P44="",$Q44=""),"",SUM($Y44,$AA44,$AC44)))</f>
        <v/>
      </c>
      <c r="AF44" s="37">
        <f>IF(OR($A44="",$V44="",$AD44=""),"",IFERROR($V44-$AD44,""))</f>
        <v/>
      </c>
      <c r="AG44" s="37">
        <f>IF(OR($A44="",$W44="",$AE44=""),"",IFERROR($W44-$AE44,""))</f>
        <v/>
      </c>
      <c r="AH44" s="38">
        <f>IF(OR($A44="",$W44="",$AG44=""),"",IFERROR($AG44/$W44,""))</f>
        <v/>
      </c>
      <c r="AI44" s="37">
        <f>IF(OR($A44="",$AD44="",$AE44=""),"",IFERROR($AE44-$AD44,""))</f>
        <v/>
      </c>
      <c r="AJ44" s="26">
        <f>IF($A44="","",IF($I44="","Review: missing status",IF(OR($G44="",$K44="",$O44="",$P44="",$Q44="",NOT(ISNUMBER(Assumptions!$L$6)),NOT(ISNUMBER(Assumptions!$L$7))),"Review: check assumptions",IF($I44="Completed",IF(OR($S44="",$N44="",$U44="",$W44="",$AE44=""),"Review: missing actuals",IF($AI44&gt;Assumptions!$L$6,"Review: cost over estimate",IF($AH44&lt;Assumptions!$L$7,"Review: low margin","Complete"))),IF($I44="Cancelled","No costing review","Pending completion")))))</f>
        <v/>
      </c>
    </row>
    <row r="45">
      <c r="A45" s="18" t="n"/>
      <c r="B45" s="35" t="n"/>
      <c r="C45" s="18" t="n"/>
      <c r="D45" s="18" t="n"/>
      <c r="E45" s="18" t="n"/>
      <c r="F45" s="18" t="n"/>
      <c r="G45" s="18" t="n"/>
      <c r="H45" s="19" t="n"/>
      <c r="I45" s="19" t="n"/>
      <c r="J45" s="18" t="n"/>
      <c r="K45" s="18" t="n"/>
      <c r="L45" s="20">
        <f>IF(OR($A45="",$K45=""),"",IFERROR(VLOOKUP($K45,Assumptions!$C$5:$E$104,2,FALSE),""))</f>
        <v/>
      </c>
      <c r="M45" s="21" t="n"/>
      <c r="N45" s="21" t="n"/>
      <c r="O45" s="39">
        <f>IF(OR($A45="",$G45=""),"",IFERROR(VLOOKUP($G45,Assumptions!$A$5:$B$104,2,FALSE),""))</f>
        <v/>
      </c>
      <c r="P45" s="39">
        <f>IF(OR($A45="",$K45=""),"",IFERROR(VLOOKUP($K45,Assumptions!$C$5:$E$104,3,FALSE),""))</f>
        <v/>
      </c>
      <c r="Q45" s="39">
        <f>IF($A45="","",IFERROR(Assumptions!$L$5,""))</f>
        <v/>
      </c>
      <c r="R45" s="21" t="n"/>
      <c r="S45" s="21" t="n"/>
      <c r="T45" s="23" t="n"/>
      <c r="U45" s="23" t="n"/>
      <c r="V45" s="40" t="n"/>
      <c r="W45" s="40" t="n"/>
      <c r="X45" s="36">
        <f>IF(OR($A45="",$R45="",$O45=""),"",IFERROR($R45*$O45,""))</f>
        <v/>
      </c>
      <c r="Y45" s="36">
        <f>IF(OR($A45="",$S45="",$O45=""),"",IFERROR($S45*$O45,""))</f>
        <v/>
      </c>
      <c r="Z45" s="36">
        <f>IF(OR($A45="",$M45="",$P45=""),"",IFERROR($M45*$P45,""))</f>
        <v/>
      </c>
      <c r="AA45" s="36">
        <f>IF(OR($A45="",$N45="",$P45=""),"",IFERROR($N45*$P45,""))</f>
        <v/>
      </c>
      <c r="AB45" s="36">
        <f>IF(OR($A45="",$T45="",$Q45=""),"",IFERROR($T45*$Q45,""))</f>
        <v/>
      </c>
      <c r="AC45" s="36">
        <f>IF(OR($A45="",$U45="",$Q45=""),"",IFERROR($U45*$Q45,""))</f>
        <v/>
      </c>
      <c r="AD45" s="36">
        <f>IF($A45="","",IF(OR($R45="",$M45="",$T45="",$O45="",$P45="",$Q45=""),"",SUM($X45,$Z45,$AB45)))</f>
        <v/>
      </c>
      <c r="AE45" s="36">
        <f>IF($A45="","",IF(OR($S45="",$N45="",$U45="",$O45="",$P45="",$Q45=""),"",SUM($Y45,$AA45,$AC45)))</f>
        <v/>
      </c>
      <c r="AF45" s="36">
        <f>IF(OR($A45="",$V45="",$AD45=""),"",IFERROR($V45-$AD45,""))</f>
        <v/>
      </c>
      <c r="AG45" s="36">
        <f>IF(OR($A45="",$W45="",$AE45=""),"",IFERROR($W45-$AE45,""))</f>
        <v/>
      </c>
      <c r="AH45" s="41">
        <f>IF(OR($A45="",$W45="",$AG45=""),"",IFERROR($AG45/$W45,""))</f>
        <v/>
      </c>
      <c r="AI45" s="36">
        <f>IF(OR($A45="",$AD45="",$AE45=""),"",IFERROR($AE45-$AD45,""))</f>
        <v/>
      </c>
      <c r="AJ45" s="20">
        <f>IF($A45="","",IF($I45="","Review: missing status",IF(OR($G45="",$K45="",$O45="",$P45="",$Q45="",NOT(ISNUMBER(Assumptions!$L$6)),NOT(ISNUMBER(Assumptions!$L$7))),"Review: check assumptions",IF($I45="Completed",IF(OR($S45="",$N45="",$U45="",$W45="",$AE45=""),"Review: missing actuals",IF($AI45&gt;Assumptions!$L$6,"Review: cost over estimate",IF($AH45&lt;Assumptions!$L$7,"Review: low margin","Complete"))),IF($I45="Cancelled","No costing review","Pending completion")))))</f>
        <v/>
      </c>
    </row>
    <row r="46">
      <c r="A46" s="18" t="n"/>
      <c r="B46" s="35" t="n"/>
      <c r="C46" s="18" t="n"/>
      <c r="D46" s="18" t="n"/>
      <c r="E46" s="18" t="n"/>
      <c r="F46" s="18" t="n"/>
      <c r="G46" s="18" t="n"/>
      <c r="H46" s="19" t="n"/>
      <c r="I46" s="19" t="n"/>
      <c r="J46" s="18" t="n"/>
      <c r="K46" s="18" t="n"/>
      <c r="L46" s="26">
        <f>IF(OR($A46="",$K46=""),"",IFERROR(VLOOKUP($K46,Assumptions!$C$5:$E$104,2,FALSE),""))</f>
        <v/>
      </c>
      <c r="M46" s="21" t="n"/>
      <c r="N46" s="21" t="n"/>
      <c r="O46" s="42">
        <f>IF(OR($A46="",$G46=""),"",IFERROR(VLOOKUP($G46,Assumptions!$A$5:$B$104,2,FALSE),""))</f>
        <v/>
      </c>
      <c r="P46" s="42">
        <f>IF(OR($A46="",$K46=""),"",IFERROR(VLOOKUP($K46,Assumptions!$C$5:$E$104,3,FALSE),""))</f>
        <v/>
      </c>
      <c r="Q46" s="42">
        <f>IF($A46="","",IFERROR(Assumptions!$L$5,""))</f>
        <v/>
      </c>
      <c r="R46" s="21" t="n"/>
      <c r="S46" s="21" t="n"/>
      <c r="T46" s="23" t="n"/>
      <c r="U46" s="23" t="n"/>
      <c r="V46" s="40" t="n"/>
      <c r="W46" s="40" t="n"/>
      <c r="X46" s="37">
        <f>IF(OR($A46="",$R46="",$O46=""),"",IFERROR($R46*$O46,""))</f>
        <v/>
      </c>
      <c r="Y46" s="37">
        <f>IF(OR($A46="",$S46="",$O46=""),"",IFERROR($S46*$O46,""))</f>
        <v/>
      </c>
      <c r="Z46" s="37">
        <f>IF(OR($A46="",$M46="",$P46=""),"",IFERROR($M46*$P46,""))</f>
        <v/>
      </c>
      <c r="AA46" s="37">
        <f>IF(OR($A46="",$N46="",$P46=""),"",IFERROR($N46*$P46,""))</f>
        <v/>
      </c>
      <c r="AB46" s="37">
        <f>IF(OR($A46="",$T46="",$Q46=""),"",IFERROR($T46*$Q46,""))</f>
        <v/>
      </c>
      <c r="AC46" s="37">
        <f>IF(OR($A46="",$U46="",$Q46=""),"",IFERROR($U46*$Q46,""))</f>
        <v/>
      </c>
      <c r="AD46" s="37">
        <f>IF($A46="","",IF(OR($R46="",$M46="",$T46="",$O46="",$P46="",$Q46=""),"",SUM($X46,$Z46,$AB46)))</f>
        <v/>
      </c>
      <c r="AE46" s="37">
        <f>IF($A46="","",IF(OR($S46="",$N46="",$U46="",$O46="",$P46="",$Q46=""),"",SUM($Y46,$AA46,$AC46)))</f>
        <v/>
      </c>
      <c r="AF46" s="37">
        <f>IF(OR($A46="",$V46="",$AD46=""),"",IFERROR($V46-$AD46,""))</f>
        <v/>
      </c>
      <c r="AG46" s="37">
        <f>IF(OR($A46="",$W46="",$AE46=""),"",IFERROR($W46-$AE46,""))</f>
        <v/>
      </c>
      <c r="AH46" s="38">
        <f>IF(OR($A46="",$W46="",$AG46=""),"",IFERROR($AG46/$W46,""))</f>
        <v/>
      </c>
      <c r="AI46" s="37">
        <f>IF(OR($A46="",$AD46="",$AE46=""),"",IFERROR($AE46-$AD46,""))</f>
        <v/>
      </c>
      <c r="AJ46" s="26">
        <f>IF($A46="","",IF($I46="","Review: missing status",IF(OR($G46="",$K46="",$O46="",$P46="",$Q46="",NOT(ISNUMBER(Assumptions!$L$6)),NOT(ISNUMBER(Assumptions!$L$7))),"Review: check assumptions",IF($I46="Completed",IF(OR($S46="",$N46="",$U46="",$W46="",$AE46=""),"Review: missing actuals",IF($AI46&gt;Assumptions!$L$6,"Review: cost over estimate",IF($AH46&lt;Assumptions!$L$7,"Review: low margin","Complete"))),IF($I46="Cancelled","No costing review","Pending completion")))))</f>
        <v/>
      </c>
    </row>
    <row r="47">
      <c r="A47" s="18" t="n"/>
      <c r="B47" s="35" t="n"/>
      <c r="C47" s="18" t="n"/>
      <c r="D47" s="18" t="n"/>
      <c r="E47" s="18" t="n"/>
      <c r="F47" s="18" t="n"/>
      <c r="G47" s="18" t="n"/>
      <c r="H47" s="19" t="n"/>
      <c r="I47" s="19" t="n"/>
      <c r="J47" s="18" t="n"/>
      <c r="K47" s="18" t="n"/>
      <c r="L47" s="20">
        <f>IF(OR($A47="",$K47=""),"",IFERROR(VLOOKUP($K47,Assumptions!$C$5:$E$104,2,FALSE),""))</f>
        <v/>
      </c>
      <c r="M47" s="21" t="n"/>
      <c r="N47" s="21" t="n"/>
      <c r="O47" s="39">
        <f>IF(OR($A47="",$G47=""),"",IFERROR(VLOOKUP($G47,Assumptions!$A$5:$B$104,2,FALSE),""))</f>
        <v/>
      </c>
      <c r="P47" s="39">
        <f>IF(OR($A47="",$K47=""),"",IFERROR(VLOOKUP($K47,Assumptions!$C$5:$E$104,3,FALSE),""))</f>
        <v/>
      </c>
      <c r="Q47" s="39">
        <f>IF($A47="","",IFERROR(Assumptions!$L$5,""))</f>
        <v/>
      </c>
      <c r="R47" s="21" t="n"/>
      <c r="S47" s="21" t="n"/>
      <c r="T47" s="23" t="n"/>
      <c r="U47" s="23" t="n"/>
      <c r="V47" s="40" t="n"/>
      <c r="W47" s="40" t="n"/>
      <c r="X47" s="36">
        <f>IF(OR($A47="",$R47="",$O47=""),"",IFERROR($R47*$O47,""))</f>
        <v/>
      </c>
      <c r="Y47" s="36">
        <f>IF(OR($A47="",$S47="",$O47=""),"",IFERROR($S47*$O47,""))</f>
        <v/>
      </c>
      <c r="Z47" s="36">
        <f>IF(OR($A47="",$M47="",$P47=""),"",IFERROR($M47*$P47,""))</f>
        <v/>
      </c>
      <c r="AA47" s="36">
        <f>IF(OR($A47="",$N47="",$P47=""),"",IFERROR($N47*$P47,""))</f>
        <v/>
      </c>
      <c r="AB47" s="36">
        <f>IF(OR($A47="",$T47="",$Q47=""),"",IFERROR($T47*$Q47,""))</f>
        <v/>
      </c>
      <c r="AC47" s="36">
        <f>IF(OR($A47="",$U47="",$Q47=""),"",IFERROR($U47*$Q47,""))</f>
        <v/>
      </c>
      <c r="AD47" s="36">
        <f>IF($A47="","",IF(OR($R47="",$M47="",$T47="",$O47="",$P47="",$Q47=""),"",SUM($X47,$Z47,$AB47)))</f>
        <v/>
      </c>
      <c r="AE47" s="36">
        <f>IF($A47="","",IF(OR($S47="",$N47="",$U47="",$O47="",$P47="",$Q47=""),"",SUM($Y47,$AA47,$AC47)))</f>
        <v/>
      </c>
      <c r="AF47" s="36">
        <f>IF(OR($A47="",$V47="",$AD47=""),"",IFERROR($V47-$AD47,""))</f>
        <v/>
      </c>
      <c r="AG47" s="36">
        <f>IF(OR($A47="",$W47="",$AE47=""),"",IFERROR($W47-$AE47,""))</f>
        <v/>
      </c>
      <c r="AH47" s="41">
        <f>IF(OR($A47="",$W47="",$AG47=""),"",IFERROR($AG47/$W47,""))</f>
        <v/>
      </c>
      <c r="AI47" s="36">
        <f>IF(OR($A47="",$AD47="",$AE47=""),"",IFERROR($AE47-$AD47,""))</f>
        <v/>
      </c>
      <c r="AJ47" s="20">
        <f>IF($A47="","",IF($I47="","Review: missing status",IF(OR($G47="",$K47="",$O47="",$P47="",$Q47="",NOT(ISNUMBER(Assumptions!$L$6)),NOT(ISNUMBER(Assumptions!$L$7))),"Review: check assumptions",IF($I47="Completed",IF(OR($S47="",$N47="",$U47="",$W47="",$AE47=""),"Review: missing actuals",IF($AI47&gt;Assumptions!$L$6,"Review: cost over estimate",IF($AH47&lt;Assumptions!$L$7,"Review: low margin","Complete"))),IF($I47="Cancelled","No costing review","Pending completion")))))</f>
        <v/>
      </c>
    </row>
    <row r="48">
      <c r="A48" s="18" t="n"/>
      <c r="B48" s="35" t="n"/>
      <c r="C48" s="18" t="n"/>
      <c r="D48" s="18" t="n"/>
      <c r="E48" s="18" t="n"/>
      <c r="F48" s="18" t="n"/>
      <c r="G48" s="18" t="n"/>
      <c r="H48" s="19" t="n"/>
      <c r="I48" s="19" t="n"/>
      <c r="J48" s="18" t="n"/>
      <c r="K48" s="18" t="n"/>
      <c r="L48" s="26">
        <f>IF(OR($A48="",$K48=""),"",IFERROR(VLOOKUP($K48,Assumptions!$C$5:$E$104,2,FALSE),""))</f>
        <v/>
      </c>
      <c r="M48" s="21" t="n"/>
      <c r="N48" s="21" t="n"/>
      <c r="O48" s="42">
        <f>IF(OR($A48="",$G48=""),"",IFERROR(VLOOKUP($G48,Assumptions!$A$5:$B$104,2,FALSE),""))</f>
        <v/>
      </c>
      <c r="P48" s="42">
        <f>IF(OR($A48="",$K48=""),"",IFERROR(VLOOKUP($K48,Assumptions!$C$5:$E$104,3,FALSE),""))</f>
        <v/>
      </c>
      <c r="Q48" s="42">
        <f>IF($A48="","",IFERROR(Assumptions!$L$5,""))</f>
        <v/>
      </c>
      <c r="R48" s="21" t="n"/>
      <c r="S48" s="21" t="n"/>
      <c r="T48" s="23" t="n"/>
      <c r="U48" s="23" t="n"/>
      <c r="V48" s="40" t="n"/>
      <c r="W48" s="40" t="n"/>
      <c r="X48" s="37">
        <f>IF(OR($A48="",$R48="",$O48=""),"",IFERROR($R48*$O48,""))</f>
        <v/>
      </c>
      <c r="Y48" s="37">
        <f>IF(OR($A48="",$S48="",$O48=""),"",IFERROR($S48*$O48,""))</f>
        <v/>
      </c>
      <c r="Z48" s="37">
        <f>IF(OR($A48="",$M48="",$P48=""),"",IFERROR($M48*$P48,""))</f>
        <v/>
      </c>
      <c r="AA48" s="37">
        <f>IF(OR($A48="",$N48="",$P48=""),"",IFERROR($N48*$P48,""))</f>
        <v/>
      </c>
      <c r="AB48" s="37">
        <f>IF(OR($A48="",$T48="",$Q48=""),"",IFERROR($T48*$Q48,""))</f>
        <v/>
      </c>
      <c r="AC48" s="37">
        <f>IF(OR($A48="",$U48="",$Q48=""),"",IFERROR($U48*$Q48,""))</f>
        <v/>
      </c>
      <c r="AD48" s="37">
        <f>IF($A48="","",IF(OR($R48="",$M48="",$T48="",$O48="",$P48="",$Q48=""),"",SUM($X48,$Z48,$AB48)))</f>
        <v/>
      </c>
      <c r="AE48" s="37">
        <f>IF($A48="","",IF(OR($S48="",$N48="",$U48="",$O48="",$P48="",$Q48=""),"",SUM($Y48,$AA48,$AC48)))</f>
        <v/>
      </c>
      <c r="AF48" s="37">
        <f>IF(OR($A48="",$V48="",$AD48=""),"",IFERROR($V48-$AD48,""))</f>
        <v/>
      </c>
      <c r="AG48" s="37">
        <f>IF(OR($A48="",$W48="",$AE48=""),"",IFERROR($W48-$AE48,""))</f>
        <v/>
      </c>
      <c r="AH48" s="38">
        <f>IF(OR($A48="",$W48="",$AG48=""),"",IFERROR($AG48/$W48,""))</f>
        <v/>
      </c>
      <c r="AI48" s="37">
        <f>IF(OR($A48="",$AD48="",$AE48=""),"",IFERROR($AE48-$AD48,""))</f>
        <v/>
      </c>
      <c r="AJ48" s="26">
        <f>IF($A48="","",IF($I48="","Review: missing status",IF(OR($G48="",$K48="",$O48="",$P48="",$Q48="",NOT(ISNUMBER(Assumptions!$L$6)),NOT(ISNUMBER(Assumptions!$L$7))),"Review: check assumptions",IF($I48="Completed",IF(OR($S48="",$N48="",$U48="",$W48="",$AE48=""),"Review: missing actuals",IF($AI48&gt;Assumptions!$L$6,"Review: cost over estimate",IF($AH48&lt;Assumptions!$L$7,"Review: low margin","Complete"))),IF($I48="Cancelled","No costing review","Pending completion")))))</f>
        <v/>
      </c>
    </row>
    <row r="49">
      <c r="A49" s="18" t="n"/>
      <c r="B49" s="35" t="n"/>
      <c r="C49" s="18" t="n"/>
      <c r="D49" s="18" t="n"/>
      <c r="E49" s="18" t="n"/>
      <c r="F49" s="18" t="n"/>
      <c r="G49" s="18" t="n"/>
      <c r="H49" s="19" t="n"/>
      <c r="I49" s="19" t="n"/>
      <c r="J49" s="18" t="n"/>
      <c r="K49" s="18" t="n"/>
      <c r="L49" s="20">
        <f>IF(OR($A49="",$K49=""),"",IFERROR(VLOOKUP($K49,Assumptions!$C$5:$E$104,2,FALSE),""))</f>
        <v/>
      </c>
      <c r="M49" s="21" t="n"/>
      <c r="N49" s="21" t="n"/>
      <c r="O49" s="39">
        <f>IF(OR($A49="",$G49=""),"",IFERROR(VLOOKUP($G49,Assumptions!$A$5:$B$104,2,FALSE),""))</f>
        <v/>
      </c>
      <c r="P49" s="39">
        <f>IF(OR($A49="",$K49=""),"",IFERROR(VLOOKUP($K49,Assumptions!$C$5:$E$104,3,FALSE),""))</f>
        <v/>
      </c>
      <c r="Q49" s="39">
        <f>IF($A49="","",IFERROR(Assumptions!$L$5,""))</f>
        <v/>
      </c>
      <c r="R49" s="21" t="n"/>
      <c r="S49" s="21" t="n"/>
      <c r="T49" s="23" t="n"/>
      <c r="U49" s="23" t="n"/>
      <c r="V49" s="40" t="n"/>
      <c r="W49" s="40" t="n"/>
      <c r="X49" s="36">
        <f>IF(OR($A49="",$R49="",$O49=""),"",IFERROR($R49*$O49,""))</f>
        <v/>
      </c>
      <c r="Y49" s="36">
        <f>IF(OR($A49="",$S49="",$O49=""),"",IFERROR($S49*$O49,""))</f>
        <v/>
      </c>
      <c r="Z49" s="36">
        <f>IF(OR($A49="",$M49="",$P49=""),"",IFERROR($M49*$P49,""))</f>
        <v/>
      </c>
      <c r="AA49" s="36">
        <f>IF(OR($A49="",$N49="",$P49=""),"",IFERROR($N49*$P49,""))</f>
        <v/>
      </c>
      <c r="AB49" s="36">
        <f>IF(OR($A49="",$T49="",$Q49=""),"",IFERROR($T49*$Q49,""))</f>
        <v/>
      </c>
      <c r="AC49" s="36">
        <f>IF(OR($A49="",$U49="",$Q49=""),"",IFERROR($U49*$Q49,""))</f>
        <v/>
      </c>
      <c r="AD49" s="36">
        <f>IF($A49="","",IF(OR($R49="",$M49="",$T49="",$O49="",$P49="",$Q49=""),"",SUM($X49,$Z49,$AB49)))</f>
        <v/>
      </c>
      <c r="AE49" s="36">
        <f>IF($A49="","",IF(OR($S49="",$N49="",$U49="",$O49="",$P49="",$Q49=""),"",SUM($Y49,$AA49,$AC49)))</f>
        <v/>
      </c>
      <c r="AF49" s="36">
        <f>IF(OR($A49="",$V49="",$AD49=""),"",IFERROR($V49-$AD49,""))</f>
        <v/>
      </c>
      <c r="AG49" s="36">
        <f>IF(OR($A49="",$W49="",$AE49=""),"",IFERROR($W49-$AE49,""))</f>
        <v/>
      </c>
      <c r="AH49" s="41">
        <f>IF(OR($A49="",$W49="",$AG49=""),"",IFERROR($AG49/$W49,""))</f>
        <v/>
      </c>
      <c r="AI49" s="36">
        <f>IF(OR($A49="",$AD49="",$AE49=""),"",IFERROR($AE49-$AD49,""))</f>
        <v/>
      </c>
      <c r="AJ49" s="20">
        <f>IF($A49="","",IF($I49="","Review: missing status",IF(OR($G49="",$K49="",$O49="",$P49="",$Q49="",NOT(ISNUMBER(Assumptions!$L$6)),NOT(ISNUMBER(Assumptions!$L$7))),"Review: check assumptions",IF($I49="Completed",IF(OR($S49="",$N49="",$U49="",$W49="",$AE49=""),"Review: missing actuals",IF($AI49&gt;Assumptions!$L$6,"Review: cost over estimate",IF($AH49&lt;Assumptions!$L$7,"Review: low margin","Complete"))),IF($I49="Cancelled","No costing review","Pending completion")))))</f>
        <v/>
      </c>
    </row>
    <row r="50">
      <c r="A50" s="18" t="n"/>
      <c r="B50" s="35" t="n"/>
      <c r="C50" s="18" t="n"/>
      <c r="D50" s="18" t="n"/>
      <c r="E50" s="18" t="n"/>
      <c r="F50" s="18" t="n"/>
      <c r="G50" s="18" t="n"/>
      <c r="H50" s="19" t="n"/>
      <c r="I50" s="19" t="n"/>
      <c r="J50" s="18" t="n"/>
      <c r="K50" s="18" t="n"/>
      <c r="L50" s="26">
        <f>IF(OR($A50="",$K50=""),"",IFERROR(VLOOKUP($K50,Assumptions!$C$5:$E$104,2,FALSE),""))</f>
        <v/>
      </c>
      <c r="M50" s="21" t="n"/>
      <c r="N50" s="21" t="n"/>
      <c r="O50" s="42">
        <f>IF(OR($A50="",$G50=""),"",IFERROR(VLOOKUP($G50,Assumptions!$A$5:$B$104,2,FALSE),""))</f>
        <v/>
      </c>
      <c r="P50" s="42">
        <f>IF(OR($A50="",$K50=""),"",IFERROR(VLOOKUP($K50,Assumptions!$C$5:$E$104,3,FALSE),""))</f>
        <v/>
      </c>
      <c r="Q50" s="42">
        <f>IF($A50="","",IFERROR(Assumptions!$L$5,""))</f>
        <v/>
      </c>
      <c r="R50" s="21" t="n"/>
      <c r="S50" s="21" t="n"/>
      <c r="T50" s="23" t="n"/>
      <c r="U50" s="23" t="n"/>
      <c r="V50" s="40" t="n"/>
      <c r="W50" s="40" t="n"/>
      <c r="X50" s="37">
        <f>IF(OR($A50="",$R50="",$O50=""),"",IFERROR($R50*$O50,""))</f>
        <v/>
      </c>
      <c r="Y50" s="37">
        <f>IF(OR($A50="",$S50="",$O50=""),"",IFERROR($S50*$O50,""))</f>
        <v/>
      </c>
      <c r="Z50" s="37">
        <f>IF(OR($A50="",$M50="",$P50=""),"",IFERROR($M50*$P50,""))</f>
        <v/>
      </c>
      <c r="AA50" s="37">
        <f>IF(OR($A50="",$N50="",$P50=""),"",IFERROR($N50*$P50,""))</f>
        <v/>
      </c>
      <c r="AB50" s="37">
        <f>IF(OR($A50="",$T50="",$Q50=""),"",IFERROR($T50*$Q50,""))</f>
        <v/>
      </c>
      <c r="AC50" s="37">
        <f>IF(OR($A50="",$U50="",$Q50=""),"",IFERROR($U50*$Q50,""))</f>
        <v/>
      </c>
      <c r="AD50" s="37">
        <f>IF($A50="","",IF(OR($R50="",$M50="",$T50="",$O50="",$P50="",$Q50=""),"",SUM($X50,$Z50,$AB50)))</f>
        <v/>
      </c>
      <c r="AE50" s="37">
        <f>IF($A50="","",IF(OR($S50="",$N50="",$U50="",$O50="",$P50="",$Q50=""),"",SUM($Y50,$AA50,$AC50)))</f>
        <v/>
      </c>
      <c r="AF50" s="37">
        <f>IF(OR($A50="",$V50="",$AD50=""),"",IFERROR($V50-$AD50,""))</f>
        <v/>
      </c>
      <c r="AG50" s="37">
        <f>IF(OR($A50="",$W50="",$AE50=""),"",IFERROR($W50-$AE50,""))</f>
        <v/>
      </c>
      <c r="AH50" s="38">
        <f>IF(OR($A50="",$W50="",$AG50=""),"",IFERROR($AG50/$W50,""))</f>
        <v/>
      </c>
      <c r="AI50" s="37">
        <f>IF(OR($A50="",$AD50="",$AE50=""),"",IFERROR($AE50-$AD50,""))</f>
        <v/>
      </c>
      <c r="AJ50" s="26">
        <f>IF($A50="","",IF($I50="","Review: missing status",IF(OR($G50="",$K50="",$O50="",$P50="",$Q50="",NOT(ISNUMBER(Assumptions!$L$6)),NOT(ISNUMBER(Assumptions!$L$7))),"Review: check assumptions",IF($I50="Completed",IF(OR($S50="",$N50="",$U50="",$W50="",$AE50=""),"Review: missing actuals",IF($AI50&gt;Assumptions!$L$6,"Review: cost over estimate",IF($AH50&lt;Assumptions!$L$7,"Review: low margin","Complete"))),IF($I50="Cancelled","No costing review","Pending completion")))))</f>
        <v/>
      </c>
    </row>
    <row r="51">
      <c r="A51" s="18" t="n"/>
      <c r="B51" s="35" t="n"/>
      <c r="C51" s="18" t="n"/>
      <c r="D51" s="18" t="n"/>
      <c r="E51" s="18" t="n"/>
      <c r="F51" s="18" t="n"/>
      <c r="G51" s="18" t="n"/>
      <c r="H51" s="19" t="n"/>
      <c r="I51" s="19" t="n"/>
      <c r="J51" s="18" t="n"/>
      <c r="K51" s="18" t="n"/>
      <c r="L51" s="20">
        <f>IF(OR($A51="",$K51=""),"",IFERROR(VLOOKUP($K51,Assumptions!$C$5:$E$104,2,FALSE),""))</f>
        <v/>
      </c>
      <c r="M51" s="21" t="n"/>
      <c r="N51" s="21" t="n"/>
      <c r="O51" s="39">
        <f>IF(OR($A51="",$G51=""),"",IFERROR(VLOOKUP($G51,Assumptions!$A$5:$B$104,2,FALSE),""))</f>
        <v/>
      </c>
      <c r="P51" s="39">
        <f>IF(OR($A51="",$K51=""),"",IFERROR(VLOOKUP($K51,Assumptions!$C$5:$E$104,3,FALSE),""))</f>
        <v/>
      </c>
      <c r="Q51" s="39">
        <f>IF($A51="","",IFERROR(Assumptions!$L$5,""))</f>
        <v/>
      </c>
      <c r="R51" s="21" t="n"/>
      <c r="S51" s="21" t="n"/>
      <c r="T51" s="23" t="n"/>
      <c r="U51" s="23" t="n"/>
      <c r="V51" s="40" t="n"/>
      <c r="W51" s="40" t="n"/>
      <c r="X51" s="36">
        <f>IF(OR($A51="",$R51="",$O51=""),"",IFERROR($R51*$O51,""))</f>
        <v/>
      </c>
      <c r="Y51" s="36">
        <f>IF(OR($A51="",$S51="",$O51=""),"",IFERROR($S51*$O51,""))</f>
        <v/>
      </c>
      <c r="Z51" s="36">
        <f>IF(OR($A51="",$M51="",$P51=""),"",IFERROR($M51*$P51,""))</f>
        <v/>
      </c>
      <c r="AA51" s="36">
        <f>IF(OR($A51="",$N51="",$P51=""),"",IFERROR($N51*$P51,""))</f>
        <v/>
      </c>
      <c r="AB51" s="36">
        <f>IF(OR($A51="",$T51="",$Q51=""),"",IFERROR($T51*$Q51,""))</f>
        <v/>
      </c>
      <c r="AC51" s="36">
        <f>IF(OR($A51="",$U51="",$Q51=""),"",IFERROR($U51*$Q51,""))</f>
        <v/>
      </c>
      <c r="AD51" s="36">
        <f>IF($A51="","",IF(OR($R51="",$M51="",$T51="",$O51="",$P51="",$Q51=""),"",SUM($X51,$Z51,$AB51)))</f>
        <v/>
      </c>
      <c r="AE51" s="36">
        <f>IF($A51="","",IF(OR($S51="",$N51="",$U51="",$O51="",$P51="",$Q51=""),"",SUM($Y51,$AA51,$AC51)))</f>
        <v/>
      </c>
      <c r="AF51" s="36">
        <f>IF(OR($A51="",$V51="",$AD51=""),"",IFERROR($V51-$AD51,""))</f>
        <v/>
      </c>
      <c r="AG51" s="36">
        <f>IF(OR($A51="",$W51="",$AE51=""),"",IFERROR($W51-$AE51,""))</f>
        <v/>
      </c>
      <c r="AH51" s="41">
        <f>IF(OR($A51="",$W51="",$AG51=""),"",IFERROR($AG51/$W51,""))</f>
        <v/>
      </c>
      <c r="AI51" s="36">
        <f>IF(OR($A51="",$AD51="",$AE51=""),"",IFERROR($AE51-$AD51,""))</f>
        <v/>
      </c>
      <c r="AJ51" s="20">
        <f>IF($A51="","",IF($I51="","Review: missing status",IF(OR($G51="",$K51="",$O51="",$P51="",$Q51="",NOT(ISNUMBER(Assumptions!$L$6)),NOT(ISNUMBER(Assumptions!$L$7))),"Review: check assumptions",IF($I51="Completed",IF(OR($S51="",$N51="",$U51="",$W51="",$AE51=""),"Review: missing actuals",IF($AI51&gt;Assumptions!$L$6,"Review: cost over estimate",IF($AH51&lt;Assumptions!$L$7,"Review: low margin","Complete"))),IF($I51="Cancelled","No costing review","Pending completion")))))</f>
        <v/>
      </c>
    </row>
    <row r="52">
      <c r="A52" s="18" t="n"/>
      <c r="B52" s="35" t="n"/>
      <c r="C52" s="18" t="n"/>
      <c r="D52" s="18" t="n"/>
      <c r="E52" s="18" t="n"/>
      <c r="F52" s="18" t="n"/>
      <c r="G52" s="18" t="n"/>
      <c r="H52" s="19" t="n"/>
      <c r="I52" s="19" t="n"/>
      <c r="J52" s="18" t="n"/>
      <c r="K52" s="18" t="n"/>
      <c r="L52" s="26">
        <f>IF(OR($A52="",$K52=""),"",IFERROR(VLOOKUP($K52,Assumptions!$C$5:$E$104,2,FALSE),""))</f>
        <v/>
      </c>
      <c r="M52" s="21" t="n"/>
      <c r="N52" s="21" t="n"/>
      <c r="O52" s="42">
        <f>IF(OR($A52="",$G52=""),"",IFERROR(VLOOKUP($G52,Assumptions!$A$5:$B$104,2,FALSE),""))</f>
        <v/>
      </c>
      <c r="P52" s="42">
        <f>IF(OR($A52="",$K52=""),"",IFERROR(VLOOKUP($K52,Assumptions!$C$5:$E$104,3,FALSE),""))</f>
        <v/>
      </c>
      <c r="Q52" s="42">
        <f>IF($A52="","",IFERROR(Assumptions!$L$5,""))</f>
        <v/>
      </c>
      <c r="R52" s="21" t="n"/>
      <c r="S52" s="21" t="n"/>
      <c r="T52" s="23" t="n"/>
      <c r="U52" s="23" t="n"/>
      <c r="V52" s="40" t="n"/>
      <c r="W52" s="40" t="n"/>
      <c r="X52" s="37">
        <f>IF(OR($A52="",$R52="",$O52=""),"",IFERROR($R52*$O52,""))</f>
        <v/>
      </c>
      <c r="Y52" s="37">
        <f>IF(OR($A52="",$S52="",$O52=""),"",IFERROR($S52*$O52,""))</f>
        <v/>
      </c>
      <c r="Z52" s="37">
        <f>IF(OR($A52="",$M52="",$P52=""),"",IFERROR($M52*$P52,""))</f>
        <v/>
      </c>
      <c r="AA52" s="37">
        <f>IF(OR($A52="",$N52="",$P52=""),"",IFERROR($N52*$P52,""))</f>
        <v/>
      </c>
      <c r="AB52" s="37">
        <f>IF(OR($A52="",$T52="",$Q52=""),"",IFERROR($T52*$Q52,""))</f>
        <v/>
      </c>
      <c r="AC52" s="37">
        <f>IF(OR($A52="",$U52="",$Q52=""),"",IFERROR($U52*$Q52,""))</f>
        <v/>
      </c>
      <c r="AD52" s="37">
        <f>IF($A52="","",IF(OR($R52="",$M52="",$T52="",$O52="",$P52="",$Q52=""),"",SUM($X52,$Z52,$AB52)))</f>
        <v/>
      </c>
      <c r="AE52" s="37">
        <f>IF($A52="","",IF(OR($S52="",$N52="",$U52="",$O52="",$P52="",$Q52=""),"",SUM($Y52,$AA52,$AC52)))</f>
        <v/>
      </c>
      <c r="AF52" s="37">
        <f>IF(OR($A52="",$V52="",$AD52=""),"",IFERROR($V52-$AD52,""))</f>
        <v/>
      </c>
      <c r="AG52" s="37">
        <f>IF(OR($A52="",$W52="",$AE52=""),"",IFERROR($W52-$AE52,""))</f>
        <v/>
      </c>
      <c r="AH52" s="38">
        <f>IF(OR($A52="",$W52="",$AG52=""),"",IFERROR($AG52/$W52,""))</f>
        <v/>
      </c>
      <c r="AI52" s="37">
        <f>IF(OR($A52="",$AD52="",$AE52=""),"",IFERROR($AE52-$AD52,""))</f>
        <v/>
      </c>
      <c r="AJ52" s="26">
        <f>IF($A52="","",IF($I52="","Review: missing status",IF(OR($G52="",$K52="",$O52="",$P52="",$Q52="",NOT(ISNUMBER(Assumptions!$L$6)),NOT(ISNUMBER(Assumptions!$L$7))),"Review: check assumptions",IF($I52="Completed",IF(OR($S52="",$N52="",$U52="",$W52="",$AE52=""),"Review: missing actuals",IF($AI52&gt;Assumptions!$L$6,"Review: cost over estimate",IF($AH52&lt;Assumptions!$L$7,"Review: low margin","Complete"))),IF($I52="Cancelled","No costing review","Pending completion")))))</f>
        <v/>
      </c>
    </row>
    <row r="53">
      <c r="A53" s="18" t="n"/>
      <c r="B53" s="35" t="n"/>
      <c r="C53" s="18" t="n"/>
      <c r="D53" s="18" t="n"/>
      <c r="E53" s="18" t="n"/>
      <c r="F53" s="18" t="n"/>
      <c r="G53" s="18" t="n"/>
      <c r="H53" s="19" t="n"/>
      <c r="I53" s="19" t="n"/>
      <c r="J53" s="18" t="n"/>
      <c r="K53" s="18" t="n"/>
      <c r="L53" s="20">
        <f>IF(OR($A53="",$K53=""),"",IFERROR(VLOOKUP($K53,Assumptions!$C$5:$E$104,2,FALSE),""))</f>
        <v/>
      </c>
      <c r="M53" s="21" t="n"/>
      <c r="N53" s="21" t="n"/>
      <c r="O53" s="39">
        <f>IF(OR($A53="",$G53=""),"",IFERROR(VLOOKUP($G53,Assumptions!$A$5:$B$104,2,FALSE),""))</f>
        <v/>
      </c>
      <c r="P53" s="39">
        <f>IF(OR($A53="",$K53=""),"",IFERROR(VLOOKUP($K53,Assumptions!$C$5:$E$104,3,FALSE),""))</f>
        <v/>
      </c>
      <c r="Q53" s="39">
        <f>IF($A53="","",IFERROR(Assumptions!$L$5,""))</f>
        <v/>
      </c>
      <c r="R53" s="21" t="n"/>
      <c r="S53" s="21" t="n"/>
      <c r="T53" s="23" t="n"/>
      <c r="U53" s="23" t="n"/>
      <c r="V53" s="40" t="n"/>
      <c r="W53" s="40" t="n"/>
      <c r="X53" s="36">
        <f>IF(OR($A53="",$R53="",$O53=""),"",IFERROR($R53*$O53,""))</f>
        <v/>
      </c>
      <c r="Y53" s="36">
        <f>IF(OR($A53="",$S53="",$O53=""),"",IFERROR($S53*$O53,""))</f>
        <v/>
      </c>
      <c r="Z53" s="36">
        <f>IF(OR($A53="",$M53="",$P53=""),"",IFERROR($M53*$P53,""))</f>
        <v/>
      </c>
      <c r="AA53" s="36">
        <f>IF(OR($A53="",$N53="",$P53=""),"",IFERROR($N53*$P53,""))</f>
        <v/>
      </c>
      <c r="AB53" s="36">
        <f>IF(OR($A53="",$T53="",$Q53=""),"",IFERROR($T53*$Q53,""))</f>
        <v/>
      </c>
      <c r="AC53" s="36">
        <f>IF(OR($A53="",$U53="",$Q53=""),"",IFERROR($U53*$Q53,""))</f>
        <v/>
      </c>
      <c r="AD53" s="36">
        <f>IF($A53="","",IF(OR($R53="",$M53="",$T53="",$O53="",$P53="",$Q53=""),"",SUM($X53,$Z53,$AB53)))</f>
        <v/>
      </c>
      <c r="AE53" s="36">
        <f>IF($A53="","",IF(OR($S53="",$N53="",$U53="",$O53="",$P53="",$Q53=""),"",SUM($Y53,$AA53,$AC53)))</f>
        <v/>
      </c>
      <c r="AF53" s="36">
        <f>IF(OR($A53="",$V53="",$AD53=""),"",IFERROR($V53-$AD53,""))</f>
        <v/>
      </c>
      <c r="AG53" s="36">
        <f>IF(OR($A53="",$W53="",$AE53=""),"",IFERROR($W53-$AE53,""))</f>
        <v/>
      </c>
      <c r="AH53" s="41">
        <f>IF(OR($A53="",$W53="",$AG53=""),"",IFERROR($AG53/$W53,""))</f>
        <v/>
      </c>
      <c r="AI53" s="36">
        <f>IF(OR($A53="",$AD53="",$AE53=""),"",IFERROR($AE53-$AD53,""))</f>
        <v/>
      </c>
      <c r="AJ53" s="20">
        <f>IF($A53="","",IF($I53="","Review: missing status",IF(OR($G53="",$K53="",$O53="",$P53="",$Q53="",NOT(ISNUMBER(Assumptions!$L$6)),NOT(ISNUMBER(Assumptions!$L$7))),"Review: check assumptions",IF($I53="Completed",IF(OR($S53="",$N53="",$U53="",$W53="",$AE53=""),"Review: missing actuals",IF($AI53&gt;Assumptions!$L$6,"Review: cost over estimate",IF($AH53&lt;Assumptions!$L$7,"Review: low margin","Complete"))),IF($I53="Cancelled","No costing review","Pending completion")))))</f>
        <v/>
      </c>
    </row>
    <row r="54">
      <c r="A54" s="18" t="n"/>
      <c r="B54" s="35" t="n"/>
      <c r="C54" s="18" t="n"/>
      <c r="D54" s="18" t="n"/>
      <c r="E54" s="18" t="n"/>
      <c r="F54" s="18" t="n"/>
      <c r="G54" s="18" t="n"/>
      <c r="H54" s="19" t="n"/>
      <c r="I54" s="19" t="n"/>
      <c r="J54" s="18" t="n"/>
      <c r="K54" s="18" t="n"/>
      <c r="L54" s="26">
        <f>IF(OR($A54="",$K54=""),"",IFERROR(VLOOKUP($K54,Assumptions!$C$5:$E$104,2,FALSE),""))</f>
        <v/>
      </c>
      <c r="M54" s="21" t="n"/>
      <c r="N54" s="21" t="n"/>
      <c r="O54" s="42">
        <f>IF(OR($A54="",$G54=""),"",IFERROR(VLOOKUP($G54,Assumptions!$A$5:$B$104,2,FALSE),""))</f>
        <v/>
      </c>
      <c r="P54" s="42">
        <f>IF(OR($A54="",$K54=""),"",IFERROR(VLOOKUP($K54,Assumptions!$C$5:$E$104,3,FALSE),""))</f>
        <v/>
      </c>
      <c r="Q54" s="42">
        <f>IF($A54="","",IFERROR(Assumptions!$L$5,""))</f>
        <v/>
      </c>
      <c r="R54" s="21" t="n"/>
      <c r="S54" s="21" t="n"/>
      <c r="T54" s="23" t="n"/>
      <c r="U54" s="23" t="n"/>
      <c r="V54" s="40" t="n"/>
      <c r="W54" s="40" t="n"/>
      <c r="X54" s="37">
        <f>IF(OR($A54="",$R54="",$O54=""),"",IFERROR($R54*$O54,""))</f>
        <v/>
      </c>
      <c r="Y54" s="37">
        <f>IF(OR($A54="",$S54="",$O54=""),"",IFERROR($S54*$O54,""))</f>
        <v/>
      </c>
      <c r="Z54" s="37">
        <f>IF(OR($A54="",$M54="",$P54=""),"",IFERROR($M54*$P54,""))</f>
        <v/>
      </c>
      <c r="AA54" s="37">
        <f>IF(OR($A54="",$N54="",$P54=""),"",IFERROR($N54*$P54,""))</f>
        <v/>
      </c>
      <c r="AB54" s="37">
        <f>IF(OR($A54="",$T54="",$Q54=""),"",IFERROR($T54*$Q54,""))</f>
        <v/>
      </c>
      <c r="AC54" s="37">
        <f>IF(OR($A54="",$U54="",$Q54=""),"",IFERROR($U54*$Q54,""))</f>
        <v/>
      </c>
      <c r="AD54" s="37">
        <f>IF($A54="","",IF(OR($R54="",$M54="",$T54="",$O54="",$P54="",$Q54=""),"",SUM($X54,$Z54,$AB54)))</f>
        <v/>
      </c>
      <c r="AE54" s="37">
        <f>IF($A54="","",IF(OR($S54="",$N54="",$U54="",$O54="",$P54="",$Q54=""),"",SUM($Y54,$AA54,$AC54)))</f>
        <v/>
      </c>
      <c r="AF54" s="37">
        <f>IF(OR($A54="",$V54="",$AD54=""),"",IFERROR($V54-$AD54,""))</f>
        <v/>
      </c>
      <c r="AG54" s="37">
        <f>IF(OR($A54="",$W54="",$AE54=""),"",IFERROR($W54-$AE54,""))</f>
        <v/>
      </c>
      <c r="AH54" s="38">
        <f>IF(OR($A54="",$W54="",$AG54=""),"",IFERROR($AG54/$W54,""))</f>
        <v/>
      </c>
      <c r="AI54" s="37">
        <f>IF(OR($A54="",$AD54="",$AE54=""),"",IFERROR($AE54-$AD54,""))</f>
        <v/>
      </c>
      <c r="AJ54" s="26">
        <f>IF($A54="","",IF($I54="","Review: missing status",IF(OR($G54="",$K54="",$O54="",$P54="",$Q54="",NOT(ISNUMBER(Assumptions!$L$6)),NOT(ISNUMBER(Assumptions!$L$7))),"Review: check assumptions",IF($I54="Completed",IF(OR($S54="",$N54="",$U54="",$W54="",$AE54=""),"Review: missing actuals",IF($AI54&gt;Assumptions!$L$6,"Review: cost over estimate",IF($AH54&lt;Assumptions!$L$7,"Review: low margin","Complete"))),IF($I54="Cancelled","No costing review","Pending completion")))))</f>
        <v/>
      </c>
    </row>
    <row r="55">
      <c r="A55" s="18" t="n"/>
      <c r="B55" s="35" t="n"/>
      <c r="C55" s="18" t="n"/>
      <c r="D55" s="18" t="n"/>
      <c r="E55" s="18" t="n"/>
      <c r="F55" s="18" t="n"/>
      <c r="G55" s="18" t="n"/>
      <c r="H55" s="19" t="n"/>
      <c r="I55" s="19" t="n"/>
      <c r="J55" s="18" t="n"/>
      <c r="K55" s="18" t="n"/>
      <c r="L55" s="20">
        <f>IF(OR($A55="",$K55=""),"",IFERROR(VLOOKUP($K55,Assumptions!$C$5:$E$104,2,FALSE),""))</f>
        <v/>
      </c>
      <c r="M55" s="21" t="n"/>
      <c r="N55" s="21" t="n"/>
      <c r="O55" s="39">
        <f>IF(OR($A55="",$G55=""),"",IFERROR(VLOOKUP($G55,Assumptions!$A$5:$B$104,2,FALSE),""))</f>
        <v/>
      </c>
      <c r="P55" s="39">
        <f>IF(OR($A55="",$K55=""),"",IFERROR(VLOOKUP($K55,Assumptions!$C$5:$E$104,3,FALSE),""))</f>
        <v/>
      </c>
      <c r="Q55" s="39">
        <f>IF($A55="","",IFERROR(Assumptions!$L$5,""))</f>
        <v/>
      </c>
      <c r="R55" s="21" t="n"/>
      <c r="S55" s="21" t="n"/>
      <c r="T55" s="23" t="n"/>
      <c r="U55" s="23" t="n"/>
      <c r="V55" s="40" t="n"/>
      <c r="W55" s="40" t="n"/>
      <c r="X55" s="36">
        <f>IF(OR($A55="",$R55="",$O55=""),"",IFERROR($R55*$O55,""))</f>
        <v/>
      </c>
      <c r="Y55" s="36">
        <f>IF(OR($A55="",$S55="",$O55=""),"",IFERROR($S55*$O55,""))</f>
        <v/>
      </c>
      <c r="Z55" s="36">
        <f>IF(OR($A55="",$M55="",$P55=""),"",IFERROR($M55*$P55,""))</f>
        <v/>
      </c>
      <c r="AA55" s="36">
        <f>IF(OR($A55="",$N55="",$P55=""),"",IFERROR($N55*$P55,""))</f>
        <v/>
      </c>
      <c r="AB55" s="36">
        <f>IF(OR($A55="",$T55="",$Q55=""),"",IFERROR($T55*$Q55,""))</f>
        <v/>
      </c>
      <c r="AC55" s="36">
        <f>IF(OR($A55="",$U55="",$Q55=""),"",IFERROR($U55*$Q55,""))</f>
        <v/>
      </c>
      <c r="AD55" s="36">
        <f>IF($A55="","",IF(OR($R55="",$M55="",$T55="",$O55="",$P55="",$Q55=""),"",SUM($X55,$Z55,$AB55)))</f>
        <v/>
      </c>
      <c r="AE55" s="36">
        <f>IF($A55="","",IF(OR($S55="",$N55="",$U55="",$O55="",$P55="",$Q55=""),"",SUM($Y55,$AA55,$AC55)))</f>
        <v/>
      </c>
      <c r="AF55" s="36">
        <f>IF(OR($A55="",$V55="",$AD55=""),"",IFERROR($V55-$AD55,""))</f>
        <v/>
      </c>
      <c r="AG55" s="36">
        <f>IF(OR($A55="",$W55="",$AE55=""),"",IFERROR($W55-$AE55,""))</f>
        <v/>
      </c>
      <c r="AH55" s="41">
        <f>IF(OR($A55="",$W55="",$AG55=""),"",IFERROR($AG55/$W55,""))</f>
        <v/>
      </c>
      <c r="AI55" s="36">
        <f>IF(OR($A55="",$AD55="",$AE55=""),"",IFERROR($AE55-$AD55,""))</f>
        <v/>
      </c>
      <c r="AJ55" s="20">
        <f>IF($A55="","",IF($I55="","Review: missing status",IF(OR($G55="",$K55="",$O55="",$P55="",$Q55="",NOT(ISNUMBER(Assumptions!$L$6)),NOT(ISNUMBER(Assumptions!$L$7))),"Review: check assumptions",IF($I55="Completed",IF(OR($S55="",$N55="",$U55="",$W55="",$AE55=""),"Review: missing actuals",IF($AI55&gt;Assumptions!$L$6,"Review: cost over estimate",IF($AH55&lt;Assumptions!$L$7,"Review: low margin","Complete"))),IF($I55="Cancelled","No costing review","Pending completion")))))</f>
        <v/>
      </c>
    </row>
    <row r="56">
      <c r="A56" s="18" t="n"/>
      <c r="B56" s="35" t="n"/>
      <c r="C56" s="18" t="n"/>
      <c r="D56" s="18" t="n"/>
      <c r="E56" s="18" t="n"/>
      <c r="F56" s="18" t="n"/>
      <c r="G56" s="18" t="n"/>
      <c r="H56" s="19" t="n"/>
      <c r="I56" s="19" t="n"/>
      <c r="J56" s="18" t="n"/>
      <c r="K56" s="18" t="n"/>
      <c r="L56" s="26">
        <f>IF(OR($A56="",$K56=""),"",IFERROR(VLOOKUP($K56,Assumptions!$C$5:$E$104,2,FALSE),""))</f>
        <v/>
      </c>
      <c r="M56" s="21" t="n"/>
      <c r="N56" s="21" t="n"/>
      <c r="O56" s="42">
        <f>IF(OR($A56="",$G56=""),"",IFERROR(VLOOKUP($G56,Assumptions!$A$5:$B$104,2,FALSE),""))</f>
        <v/>
      </c>
      <c r="P56" s="42">
        <f>IF(OR($A56="",$K56=""),"",IFERROR(VLOOKUP($K56,Assumptions!$C$5:$E$104,3,FALSE),""))</f>
        <v/>
      </c>
      <c r="Q56" s="42">
        <f>IF($A56="","",IFERROR(Assumptions!$L$5,""))</f>
        <v/>
      </c>
      <c r="R56" s="21" t="n"/>
      <c r="S56" s="21" t="n"/>
      <c r="T56" s="23" t="n"/>
      <c r="U56" s="23" t="n"/>
      <c r="V56" s="40" t="n"/>
      <c r="W56" s="40" t="n"/>
      <c r="X56" s="37">
        <f>IF(OR($A56="",$R56="",$O56=""),"",IFERROR($R56*$O56,""))</f>
        <v/>
      </c>
      <c r="Y56" s="37">
        <f>IF(OR($A56="",$S56="",$O56=""),"",IFERROR($S56*$O56,""))</f>
        <v/>
      </c>
      <c r="Z56" s="37">
        <f>IF(OR($A56="",$M56="",$P56=""),"",IFERROR($M56*$P56,""))</f>
        <v/>
      </c>
      <c r="AA56" s="37">
        <f>IF(OR($A56="",$N56="",$P56=""),"",IFERROR($N56*$P56,""))</f>
        <v/>
      </c>
      <c r="AB56" s="37">
        <f>IF(OR($A56="",$T56="",$Q56=""),"",IFERROR($T56*$Q56,""))</f>
        <v/>
      </c>
      <c r="AC56" s="37">
        <f>IF(OR($A56="",$U56="",$Q56=""),"",IFERROR($U56*$Q56,""))</f>
        <v/>
      </c>
      <c r="AD56" s="37">
        <f>IF($A56="","",IF(OR($R56="",$M56="",$T56="",$O56="",$P56="",$Q56=""),"",SUM($X56,$Z56,$AB56)))</f>
        <v/>
      </c>
      <c r="AE56" s="37">
        <f>IF($A56="","",IF(OR($S56="",$N56="",$U56="",$O56="",$P56="",$Q56=""),"",SUM($Y56,$AA56,$AC56)))</f>
        <v/>
      </c>
      <c r="AF56" s="37">
        <f>IF(OR($A56="",$V56="",$AD56=""),"",IFERROR($V56-$AD56,""))</f>
        <v/>
      </c>
      <c r="AG56" s="37">
        <f>IF(OR($A56="",$W56="",$AE56=""),"",IFERROR($W56-$AE56,""))</f>
        <v/>
      </c>
      <c r="AH56" s="38">
        <f>IF(OR($A56="",$W56="",$AG56=""),"",IFERROR($AG56/$W56,""))</f>
        <v/>
      </c>
      <c r="AI56" s="37">
        <f>IF(OR($A56="",$AD56="",$AE56=""),"",IFERROR($AE56-$AD56,""))</f>
        <v/>
      </c>
      <c r="AJ56" s="26">
        <f>IF($A56="","",IF($I56="","Review: missing status",IF(OR($G56="",$K56="",$O56="",$P56="",$Q56="",NOT(ISNUMBER(Assumptions!$L$6)),NOT(ISNUMBER(Assumptions!$L$7))),"Review: check assumptions",IF($I56="Completed",IF(OR($S56="",$N56="",$U56="",$W56="",$AE56=""),"Review: missing actuals",IF($AI56&gt;Assumptions!$L$6,"Review: cost over estimate",IF($AH56&lt;Assumptions!$L$7,"Review: low margin","Complete"))),IF($I56="Cancelled","No costing review","Pending completion")))))</f>
        <v/>
      </c>
    </row>
    <row r="57">
      <c r="A57" s="18" t="n"/>
      <c r="B57" s="35" t="n"/>
      <c r="C57" s="18" t="n"/>
      <c r="D57" s="18" t="n"/>
      <c r="E57" s="18" t="n"/>
      <c r="F57" s="18" t="n"/>
      <c r="G57" s="18" t="n"/>
      <c r="H57" s="19" t="n"/>
      <c r="I57" s="19" t="n"/>
      <c r="J57" s="18" t="n"/>
      <c r="K57" s="18" t="n"/>
      <c r="L57" s="20">
        <f>IF(OR($A57="",$K57=""),"",IFERROR(VLOOKUP($K57,Assumptions!$C$5:$E$104,2,FALSE),""))</f>
        <v/>
      </c>
      <c r="M57" s="21" t="n"/>
      <c r="N57" s="21" t="n"/>
      <c r="O57" s="39">
        <f>IF(OR($A57="",$G57=""),"",IFERROR(VLOOKUP($G57,Assumptions!$A$5:$B$104,2,FALSE),""))</f>
        <v/>
      </c>
      <c r="P57" s="39">
        <f>IF(OR($A57="",$K57=""),"",IFERROR(VLOOKUP($K57,Assumptions!$C$5:$E$104,3,FALSE),""))</f>
        <v/>
      </c>
      <c r="Q57" s="39">
        <f>IF($A57="","",IFERROR(Assumptions!$L$5,""))</f>
        <v/>
      </c>
      <c r="R57" s="21" t="n"/>
      <c r="S57" s="21" t="n"/>
      <c r="T57" s="23" t="n"/>
      <c r="U57" s="23" t="n"/>
      <c r="V57" s="40" t="n"/>
      <c r="W57" s="40" t="n"/>
      <c r="X57" s="36">
        <f>IF(OR($A57="",$R57="",$O57=""),"",IFERROR($R57*$O57,""))</f>
        <v/>
      </c>
      <c r="Y57" s="36">
        <f>IF(OR($A57="",$S57="",$O57=""),"",IFERROR($S57*$O57,""))</f>
        <v/>
      </c>
      <c r="Z57" s="36">
        <f>IF(OR($A57="",$M57="",$P57=""),"",IFERROR($M57*$P57,""))</f>
        <v/>
      </c>
      <c r="AA57" s="36">
        <f>IF(OR($A57="",$N57="",$P57=""),"",IFERROR($N57*$P57,""))</f>
        <v/>
      </c>
      <c r="AB57" s="36">
        <f>IF(OR($A57="",$T57="",$Q57=""),"",IFERROR($T57*$Q57,""))</f>
        <v/>
      </c>
      <c r="AC57" s="36">
        <f>IF(OR($A57="",$U57="",$Q57=""),"",IFERROR($U57*$Q57,""))</f>
        <v/>
      </c>
      <c r="AD57" s="36">
        <f>IF($A57="","",IF(OR($R57="",$M57="",$T57="",$O57="",$P57="",$Q57=""),"",SUM($X57,$Z57,$AB57)))</f>
        <v/>
      </c>
      <c r="AE57" s="36">
        <f>IF($A57="","",IF(OR($S57="",$N57="",$U57="",$O57="",$P57="",$Q57=""),"",SUM($Y57,$AA57,$AC57)))</f>
        <v/>
      </c>
      <c r="AF57" s="36">
        <f>IF(OR($A57="",$V57="",$AD57=""),"",IFERROR($V57-$AD57,""))</f>
        <v/>
      </c>
      <c r="AG57" s="36">
        <f>IF(OR($A57="",$W57="",$AE57=""),"",IFERROR($W57-$AE57,""))</f>
        <v/>
      </c>
      <c r="AH57" s="41">
        <f>IF(OR($A57="",$W57="",$AG57=""),"",IFERROR($AG57/$W57,""))</f>
        <v/>
      </c>
      <c r="AI57" s="36">
        <f>IF(OR($A57="",$AD57="",$AE57=""),"",IFERROR($AE57-$AD57,""))</f>
        <v/>
      </c>
      <c r="AJ57" s="20">
        <f>IF($A57="","",IF($I57="","Review: missing status",IF(OR($G57="",$K57="",$O57="",$P57="",$Q57="",NOT(ISNUMBER(Assumptions!$L$6)),NOT(ISNUMBER(Assumptions!$L$7))),"Review: check assumptions",IF($I57="Completed",IF(OR($S57="",$N57="",$U57="",$W57="",$AE57=""),"Review: missing actuals",IF($AI57&gt;Assumptions!$L$6,"Review: cost over estimate",IF($AH57&lt;Assumptions!$L$7,"Review: low margin","Complete"))),IF($I57="Cancelled","No costing review","Pending completion")))))</f>
        <v/>
      </c>
    </row>
    <row r="58">
      <c r="A58" s="18" t="n"/>
      <c r="B58" s="35" t="n"/>
      <c r="C58" s="18" t="n"/>
      <c r="D58" s="18" t="n"/>
      <c r="E58" s="18" t="n"/>
      <c r="F58" s="18" t="n"/>
      <c r="G58" s="18" t="n"/>
      <c r="H58" s="19" t="n"/>
      <c r="I58" s="19" t="n"/>
      <c r="J58" s="18" t="n"/>
      <c r="K58" s="18" t="n"/>
      <c r="L58" s="26">
        <f>IF(OR($A58="",$K58=""),"",IFERROR(VLOOKUP($K58,Assumptions!$C$5:$E$104,2,FALSE),""))</f>
        <v/>
      </c>
      <c r="M58" s="21" t="n"/>
      <c r="N58" s="21" t="n"/>
      <c r="O58" s="42">
        <f>IF(OR($A58="",$G58=""),"",IFERROR(VLOOKUP($G58,Assumptions!$A$5:$B$104,2,FALSE),""))</f>
        <v/>
      </c>
      <c r="P58" s="42">
        <f>IF(OR($A58="",$K58=""),"",IFERROR(VLOOKUP($K58,Assumptions!$C$5:$E$104,3,FALSE),""))</f>
        <v/>
      </c>
      <c r="Q58" s="42">
        <f>IF($A58="","",IFERROR(Assumptions!$L$5,""))</f>
        <v/>
      </c>
      <c r="R58" s="21" t="n"/>
      <c r="S58" s="21" t="n"/>
      <c r="T58" s="23" t="n"/>
      <c r="U58" s="23" t="n"/>
      <c r="V58" s="40" t="n"/>
      <c r="W58" s="40" t="n"/>
      <c r="X58" s="37">
        <f>IF(OR($A58="",$R58="",$O58=""),"",IFERROR($R58*$O58,""))</f>
        <v/>
      </c>
      <c r="Y58" s="37">
        <f>IF(OR($A58="",$S58="",$O58=""),"",IFERROR($S58*$O58,""))</f>
        <v/>
      </c>
      <c r="Z58" s="37">
        <f>IF(OR($A58="",$M58="",$P58=""),"",IFERROR($M58*$P58,""))</f>
        <v/>
      </c>
      <c r="AA58" s="37">
        <f>IF(OR($A58="",$N58="",$P58=""),"",IFERROR($N58*$P58,""))</f>
        <v/>
      </c>
      <c r="AB58" s="37">
        <f>IF(OR($A58="",$T58="",$Q58=""),"",IFERROR($T58*$Q58,""))</f>
        <v/>
      </c>
      <c r="AC58" s="37">
        <f>IF(OR($A58="",$U58="",$Q58=""),"",IFERROR($U58*$Q58,""))</f>
        <v/>
      </c>
      <c r="AD58" s="37">
        <f>IF($A58="","",IF(OR($R58="",$M58="",$T58="",$O58="",$P58="",$Q58=""),"",SUM($X58,$Z58,$AB58)))</f>
        <v/>
      </c>
      <c r="AE58" s="37">
        <f>IF($A58="","",IF(OR($S58="",$N58="",$U58="",$O58="",$P58="",$Q58=""),"",SUM($Y58,$AA58,$AC58)))</f>
        <v/>
      </c>
      <c r="AF58" s="37">
        <f>IF(OR($A58="",$V58="",$AD58=""),"",IFERROR($V58-$AD58,""))</f>
        <v/>
      </c>
      <c r="AG58" s="37">
        <f>IF(OR($A58="",$W58="",$AE58=""),"",IFERROR($W58-$AE58,""))</f>
        <v/>
      </c>
      <c r="AH58" s="38">
        <f>IF(OR($A58="",$W58="",$AG58=""),"",IFERROR($AG58/$W58,""))</f>
        <v/>
      </c>
      <c r="AI58" s="37">
        <f>IF(OR($A58="",$AD58="",$AE58=""),"",IFERROR($AE58-$AD58,""))</f>
        <v/>
      </c>
      <c r="AJ58" s="26">
        <f>IF($A58="","",IF($I58="","Review: missing status",IF(OR($G58="",$K58="",$O58="",$P58="",$Q58="",NOT(ISNUMBER(Assumptions!$L$6)),NOT(ISNUMBER(Assumptions!$L$7))),"Review: check assumptions",IF($I58="Completed",IF(OR($S58="",$N58="",$U58="",$W58="",$AE58=""),"Review: missing actuals",IF($AI58&gt;Assumptions!$L$6,"Review: cost over estimate",IF($AH58&lt;Assumptions!$L$7,"Review: low margin","Complete"))),IF($I58="Cancelled","No costing review","Pending completion")))))</f>
        <v/>
      </c>
    </row>
    <row r="59">
      <c r="A59" s="18" t="n"/>
      <c r="B59" s="35" t="n"/>
      <c r="C59" s="18" t="n"/>
      <c r="D59" s="18" t="n"/>
      <c r="E59" s="18" t="n"/>
      <c r="F59" s="18" t="n"/>
      <c r="G59" s="18" t="n"/>
      <c r="H59" s="19" t="n"/>
      <c r="I59" s="19" t="n"/>
      <c r="J59" s="18" t="n"/>
      <c r="K59" s="18" t="n"/>
      <c r="L59" s="20">
        <f>IF(OR($A59="",$K59=""),"",IFERROR(VLOOKUP($K59,Assumptions!$C$5:$E$104,2,FALSE),""))</f>
        <v/>
      </c>
      <c r="M59" s="21" t="n"/>
      <c r="N59" s="21" t="n"/>
      <c r="O59" s="39">
        <f>IF(OR($A59="",$G59=""),"",IFERROR(VLOOKUP($G59,Assumptions!$A$5:$B$104,2,FALSE),""))</f>
        <v/>
      </c>
      <c r="P59" s="39">
        <f>IF(OR($A59="",$K59=""),"",IFERROR(VLOOKUP($K59,Assumptions!$C$5:$E$104,3,FALSE),""))</f>
        <v/>
      </c>
      <c r="Q59" s="39">
        <f>IF($A59="","",IFERROR(Assumptions!$L$5,""))</f>
        <v/>
      </c>
      <c r="R59" s="21" t="n"/>
      <c r="S59" s="21" t="n"/>
      <c r="T59" s="23" t="n"/>
      <c r="U59" s="23" t="n"/>
      <c r="V59" s="40" t="n"/>
      <c r="W59" s="40" t="n"/>
      <c r="X59" s="36">
        <f>IF(OR($A59="",$R59="",$O59=""),"",IFERROR($R59*$O59,""))</f>
        <v/>
      </c>
      <c r="Y59" s="36">
        <f>IF(OR($A59="",$S59="",$O59=""),"",IFERROR($S59*$O59,""))</f>
        <v/>
      </c>
      <c r="Z59" s="36">
        <f>IF(OR($A59="",$M59="",$P59=""),"",IFERROR($M59*$P59,""))</f>
        <v/>
      </c>
      <c r="AA59" s="36">
        <f>IF(OR($A59="",$N59="",$P59=""),"",IFERROR($N59*$P59,""))</f>
        <v/>
      </c>
      <c r="AB59" s="36">
        <f>IF(OR($A59="",$T59="",$Q59=""),"",IFERROR($T59*$Q59,""))</f>
        <v/>
      </c>
      <c r="AC59" s="36">
        <f>IF(OR($A59="",$U59="",$Q59=""),"",IFERROR($U59*$Q59,""))</f>
        <v/>
      </c>
      <c r="AD59" s="36">
        <f>IF($A59="","",IF(OR($R59="",$M59="",$T59="",$O59="",$P59="",$Q59=""),"",SUM($X59,$Z59,$AB59)))</f>
        <v/>
      </c>
      <c r="AE59" s="36">
        <f>IF($A59="","",IF(OR($S59="",$N59="",$U59="",$O59="",$P59="",$Q59=""),"",SUM($Y59,$AA59,$AC59)))</f>
        <v/>
      </c>
      <c r="AF59" s="36">
        <f>IF(OR($A59="",$V59="",$AD59=""),"",IFERROR($V59-$AD59,""))</f>
        <v/>
      </c>
      <c r="AG59" s="36">
        <f>IF(OR($A59="",$W59="",$AE59=""),"",IFERROR($W59-$AE59,""))</f>
        <v/>
      </c>
      <c r="AH59" s="41">
        <f>IF(OR($A59="",$W59="",$AG59=""),"",IFERROR($AG59/$W59,""))</f>
        <v/>
      </c>
      <c r="AI59" s="36">
        <f>IF(OR($A59="",$AD59="",$AE59=""),"",IFERROR($AE59-$AD59,""))</f>
        <v/>
      </c>
      <c r="AJ59" s="20">
        <f>IF($A59="","",IF($I59="","Review: missing status",IF(OR($G59="",$K59="",$O59="",$P59="",$Q59="",NOT(ISNUMBER(Assumptions!$L$6)),NOT(ISNUMBER(Assumptions!$L$7))),"Review: check assumptions",IF($I59="Completed",IF(OR($S59="",$N59="",$U59="",$W59="",$AE59=""),"Review: missing actuals",IF($AI59&gt;Assumptions!$L$6,"Review: cost over estimate",IF($AH59&lt;Assumptions!$L$7,"Review: low margin","Complete"))),IF($I59="Cancelled","No costing review","Pending completion")))))</f>
        <v/>
      </c>
    </row>
    <row r="60">
      <c r="A60" s="18" t="n"/>
      <c r="B60" s="35" t="n"/>
      <c r="C60" s="18" t="n"/>
      <c r="D60" s="18" t="n"/>
      <c r="E60" s="18" t="n"/>
      <c r="F60" s="18" t="n"/>
      <c r="G60" s="18" t="n"/>
      <c r="H60" s="19" t="n"/>
      <c r="I60" s="19" t="n"/>
      <c r="J60" s="18" t="n"/>
      <c r="K60" s="18" t="n"/>
      <c r="L60" s="26">
        <f>IF(OR($A60="",$K60=""),"",IFERROR(VLOOKUP($K60,Assumptions!$C$5:$E$104,2,FALSE),""))</f>
        <v/>
      </c>
      <c r="M60" s="21" t="n"/>
      <c r="N60" s="21" t="n"/>
      <c r="O60" s="42">
        <f>IF(OR($A60="",$G60=""),"",IFERROR(VLOOKUP($G60,Assumptions!$A$5:$B$104,2,FALSE),""))</f>
        <v/>
      </c>
      <c r="P60" s="42">
        <f>IF(OR($A60="",$K60=""),"",IFERROR(VLOOKUP($K60,Assumptions!$C$5:$E$104,3,FALSE),""))</f>
        <v/>
      </c>
      <c r="Q60" s="42">
        <f>IF($A60="","",IFERROR(Assumptions!$L$5,""))</f>
        <v/>
      </c>
      <c r="R60" s="21" t="n"/>
      <c r="S60" s="21" t="n"/>
      <c r="T60" s="23" t="n"/>
      <c r="U60" s="23" t="n"/>
      <c r="V60" s="40" t="n"/>
      <c r="W60" s="40" t="n"/>
      <c r="X60" s="37">
        <f>IF(OR($A60="",$R60="",$O60=""),"",IFERROR($R60*$O60,""))</f>
        <v/>
      </c>
      <c r="Y60" s="37">
        <f>IF(OR($A60="",$S60="",$O60=""),"",IFERROR($S60*$O60,""))</f>
        <v/>
      </c>
      <c r="Z60" s="37">
        <f>IF(OR($A60="",$M60="",$P60=""),"",IFERROR($M60*$P60,""))</f>
        <v/>
      </c>
      <c r="AA60" s="37">
        <f>IF(OR($A60="",$N60="",$P60=""),"",IFERROR($N60*$P60,""))</f>
        <v/>
      </c>
      <c r="AB60" s="37">
        <f>IF(OR($A60="",$T60="",$Q60=""),"",IFERROR($T60*$Q60,""))</f>
        <v/>
      </c>
      <c r="AC60" s="37">
        <f>IF(OR($A60="",$U60="",$Q60=""),"",IFERROR($U60*$Q60,""))</f>
        <v/>
      </c>
      <c r="AD60" s="37">
        <f>IF($A60="","",IF(OR($R60="",$M60="",$T60="",$O60="",$P60="",$Q60=""),"",SUM($X60,$Z60,$AB60)))</f>
        <v/>
      </c>
      <c r="AE60" s="37">
        <f>IF($A60="","",IF(OR($S60="",$N60="",$U60="",$O60="",$P60="",$Q60=""),"",SUM($Y60,$AA60,$AC60)))</f>
        <v/>
      </c>
      <c r="AF60" s="37">
        <f>IF(OR($A60="",$V60="",$AD60=""),"",IFERROR($V60-$AD60,""))</f>
        <v/>
      </c>
      <c r="AG60" s="37">
        <f>IF(OR($A60="",$W60="",$AE60=""),"",IFERROR($W60-$AE60,""))</f>
        <v/>
      </c>
      <c r="AH60" s="38">
        <f>IF(OR($A60="",$W60="",$AG60=""),"",IFERROR($AG60/$W60,""))</f>
        <v/>
      </c>
      <c r="AI60" s="37">
        <f>IF(OR($A60="",$AD60="",$AE60=""),"",IFERROR($AE60-$AD60,""))</f>
        <v/>
      </c>
      <c r="AJ60" s="26">
        <f>IF($A60="","",IF($I60="","Review: missing status",IF(OR($G60="",$K60="",$O60="",$P60="",$Q60="",NOT(ISNUMBER(Assumptions!$L$6)),NOT(ISNUMBER(Assumptions!$L$7))),"Review: check assumptions",IF($I60="Completed",IF(OR($S60="",$N60="",$U60="",$W60="",$AE60=""),"Review: missing actuals",IF($AI60&gt;Assumptions!$L$6,"Review: cost over estimate",IF($AH60&lt;Assumptions!$L$7,"Review: low margin","Complete"))),IF($I60="Cancelled","No costing review","Pending completion")))))</f>
        <v/>
      </c>
    </row>
    <row r="61">
      <c r="A61" s="18" t="n"/>
      <c r="B61" s="35" t="n"/>
      <c r="C61" s="18" t="n"/>
      <c r="D61" s="18" t="n"/>
      <c r="E61" s="18" t="n"/>
      <c r="F61" s="18" t="n"/>
      <c r="G61" s="18" t="n"/>
      <c r="H61" s="19" t="n"/>
      <c r="I61" s="19" t="n"/>
      <c r="J61" s="18" t="n"/>
      <c r="K61" s="18" t="n"/>
      <c r="L61" s="20">
        <f>IF(OR($A61="",$K61=""),"",IFERROR(VLOOKUP($K61,Assumptions!$C$5:$E$104,2,FALSE),""))</f>
        <v/>
      </c>
      <c r="M61" s="21" t="n"/>
      <c r="N61" s="21" t="n"/>
      <c r="O61" s="39">
        <f>IF(OR($A61="",$G61=""),"",IFERROR(VLOOKUP($G61,Assumptions!$A$5:$B$104,2,FALSE),""))</f>
        <v/>
      </c>
      <c r="P61" s="39">
        <f>IF(OR($A61="",$K61=""),"",IFERROR(VLOOKUP($K61,Assumptions!$C$5:$E$104,3,FALSE),""))</f>
        <v/>
      </c>
      <c r="Q61" s="39">
        <f>IF($A61="","",IFERROR(Assumptions!$L$5,""))</f>
        <v/>
      </c>
      <c r="R61" s="21" t="n"/>
      <c r="S61" s="21" t="n"/>
      <c r="T61" s="23" t="n"/>
      <c r="U61" s="23" t="n"/>
      <c r="V61" s="40" t="n"/>
      <c r="W61" s="40" t="n"/>
      <c r="X61" s="36">
        <f>IF(OR($A61="",$R61="",$O61=""),"",IFERROR($R61*$O61,""))</f>
        <v/>
      </c>
      <c r="Y61" s="36">
        <f>IF(OR($A61="",$S61="",$O61=""),"",IFERROR($S61*$O61,""))</f>
        <v/>
      </c>
      <c r="Z61" s="36">
        <f>IF(OR($A61="",$M61="",$P61=""),"",IFERROR($M61*$P61,""))</f>
        <v/>
      </c>
      <c r="AA61" s="36">
        <f>IF(OR($A61="",$N61="",$P61=""),"",IFERROR($N61*$P61,""))</f>
        <v/>
      </c>
      <c r="AB61" s="36">
        <f>IF(OR($A61="",$T61="",$Q61=""),"",IFERROR($T61*$Q61,""))</f>
        <v/>
      </c>
      <c r="AC61" s="36">
        <f>IF(OR($A61="",$U61="",$Q61=""),"",IFERROR($U61*$Q61,""))</f>
        <v/>
      </c>
      <c r="AD61" s="36">
        <f>IF($A61="","",IF(OR($R61="",$M61="",$T61="",$O61="",$P61="",$Q61=""),"",SUM($X61,$Z61,$AB61)))</f>
        <v/>
      </c>
      <c r="AE61" s="36">
        <f>IF($A61="","",IF(OR($S61="",$N61="",$U61="",$O61="",$P61="",$Q61=""),"",SUM($Y61,$AA61,$AC61)))</f>
        <v/>
      </c>
      <c r="AF61" s="36">
        <f>IF(OR($A61="",$V61="",$AD61=""),"",IFERROR($V61-$AD61,""))</f>
        <v/>
      </c>
      <c r="AG61" s="36">
        <f>IF(OR($A61="",$W61="",$AE61=""),"",IFERROR($W61-$AE61,""))</f>
        <v/>
      </c>
      <c r="AH61" s="41">
        <f>IF(OR($A61="",$W61="",$AG61=""),"",IFERROR($AG61/$W61,""))</f>
        <v/>
      </c>
      <c r="AI61" s="36">
        <f>IF(OR($A61="",$AD61="",$AE61=""),"",IFERROR($AE61-$AD61,""))</f>
        <v/>
      </c>
      <c r="AJ61" s="20">
        <f>IF($A61="","",IF($I61="","Review: missing status",IF(OR($G61="",$K61="",$O61="",$P61="",$Q61="",NOT(ISNUMBER(Assumptions!$L$6)),NOT(ISNUMBER(Assumptions!$L$7))),"Review: check assumptions",IF($I61="Completed",IF(OR($S61="",$N61="",$U61="",$W61="",$AE61=""),"Review: missing actuals",IF($AI61&gt;Assumptions!$L$6,"Review: cost over estimate",IF($AH61&lt;Assumptions!$L$7,"Review: low margin","Complete"))),IF($I61="Cancelled","No costing review","Pending completion")))))</f>
        <v/>
      </c>
    </row>
    <row r="62">
      <c r="A62" s="18" t="n"/>
      <c r="B62" s="35" t="n"/>
      <c r="C62" s="18" t="n"/>
      <c r="D62" s="18" t="n"/>
      <c r="E62" s="18" t="n"/>
      <c r="F62" s="18" t="n"/>
      <c r="G62" s="18" t="n"/>
      <c r="H62" s="19" t="n"/>
      <c r="I62" s="19" t="n"/>
      <c r="J62" s="18" t="n"/>
      <c r="K62" s="18" t="n"/>
      <c r="L62" s="26">
        <f>IF(OR($A62="",$K62=""),"",IFERROR(VLOOKUP($K62,Assumptions!$C$5:$E$104,2,FALSE),""))</f>
        <v/>
      </c>
      <c r="M62" s="21" t="n"/>
      <c r="N62" s="21" t="n"/>
      <c r="O62" s="42">
        <f>IF(OR($A62="",$G62=""),"",IFERROR(VLOOKUP($G62,Assumptions!$A$5:$B$104,2,FALSE),""))</f>
        <v/>
      </c>
      <c r="P62" s="42">
        <f>IF(OR($A62="",$K62=""),"",IFERROR(VLOOKUP($K62,Assumptions!$C$5:$E$104,3,FALSE),""))</f>
        <v/>
      </c>
      <c r="Q62" s="42">
        <f>IF($A62="","",IFERROR(Assumptions!$L$5,""))</f>
        <v/>
      </c>
      <c r="R62" s="21" t="n"/>
      <c r="S62" s="21" t="n"/>
      <c r="T62" s="23" t="n"/>
      <c r="U62" s="23" t="n"/>
      <c r="V62" s="40" t="n"/>
      <c r="W62" s="40" t="n"/>
      <c r="X62" s="37">
        <f>IF(OR($A62="",$R62="",$O62=""),"",IFERROR($R62*$O62,""))</f>
        <v/>
      </c>
      <c r="Y62" s="37">
        <f>IF(OR($A62="",$S62="",$O62=""),"",IFERROR($S62*$O62,""))</f>
        <v/>
      </c>
      <c r="Z62" s="37">
        <f>IF(OR($A62="",$M62="",$P62=""),"",IFERROR($M62*$P62,""))</f>
        <v/>
      </c>
      <c r="AA62" s="37">
        <f>IF(OR($A62="",$N62="",$P62=""),"",IFERROR($N62*$P62,""))</f>
        <v/>
      </c>
      <c r="AB62" s="37">
        <f>IF(OR($A62="",$T62="",$Q62=""),"",IFERROR($T62*$Q62,""))</f>
        <v/>
      </c>
      <c r="AC62" s="37">
        <f>IF(OR($A62="",$U62="",$Q62=""),"",IFERROR($U62*$Q62,""))</f>
        <v/>
      </c>
      <c r="AD62" s="37">
        <f>IF($A62="","",IF(OR($R62="",$M62="",$T62="",$O62="",$P62="",$Q62=""),"",SUM($X62,$Z62,$AB62)))</f>
        <v/>
      </c>
      <c r="AE62" s="37">
        <f>IF($A62="","",IF(OR($S62="",$N62="",$U62="",$O62="",$P62="",$Q62=""),"",SUM($Y62,$AA62,$AC62)))</f>
        <v/>
      </c>
      <c r="AF62" s="37">
        <f>IF(OR($A62="",$V62="",$AD62=""),"",IFERROR($V62-$AD62,""))</f>
        <v/>
      </c>
      <c r="AG62" s="37">
        <f>IF(OR($A62="",$W62="",$AE62=""),"",IFERROR($W62-$AE62,""))</f>
        <v/>
      </c>
      <c r="AH62" s="38">
        <f>IF(OR($A62="",$W62="",$AG62=""),"",IFERROR($AG62/$W62,""))</f>
        <v/>
      </c>
      <c r="AI62" s="37">
        <f>IF(OR($A62="",$AD62="",$AE62=""),"",IFERROR($AE62-$AD62,""))</f>
        <v/>
      </c>
      <c r="AJ62" s="26">
        <f>IF($A62="","",IF($I62="","Review: missing status",IF(OR($G62="",$K62="",$O62="",$P62="",$Q62="",NOT(ISNUMBER(Assumptions!$L$6)),NOT(ISNUMBER(Assumptions!$L$7))),"Review: check assumptions",IF($I62="Completed",IF(OR($S62="",$N62="",$U62="",$W62="",$AE62=""),"Review: missing actuals",IF($AI62&gt;Assumptions!$L$6,"Review: cost over estimate",IF($AH62&lt;Assumptions!$L$7,"Review: low margin","Complete"))),IF($I62="Cancelled","No costing review","Pending completion")))))</f>
        <v/>
      </c>
    </row>
    <row r="63">
      <c r="A63" s="18" t="n"/>
      <c r="B63" s="35" t="n"/>
      <c r="C63" s="18" t="n"/>
      <c r="D63" s="18" t="n"/>
      <c r="E63" s="18" t="n"/>
      <c r="F63" s="18" t="n"/>
      <c r="G63" s="18" t="n"/>
      <c r="H63" s="19" t="n"/>
      <c r="I63" s="19" t="n"/>
      <c r="J63" s="18" t="n"/>
      <c r="K63" s="18" t="n"/>
      <c r="L63" s="20">
        <f>IF(OR($A63="",$K63=""),"",IFERROR(VLOOKUP($K63,Assumptions!$C$5:$E$104,2,FALSE),""))</f>
        <v/>
      </c>
      <c r="M63" s="21" t="n"/>
      <c r="N63" s="21" t="n"/>
      <c r="O63" s="39">
        <f>IF(OR($A63="",$G63=""),"",IFERROR(VLOOKUP($G63,Assumptions!$A$5:$B$104,2,FALSE),""))</f>
        <v/>
      </c>
      <c r="P63" s="39">
        <f>IF(OR($A63="",$K63=""),"",IFERROR(VLOOKUP($K63,Assumptions!$C$5:$E$104,3,FALSE),""))</f>
        <v/>
      </c>
      <c r="Q63" s="39">
        <f>IF($A63="","",IFERROR(Assumptions!$L$5,""))</f>
        <v/>
      </c>
      <c r="R63" s="21" t="n"/>
      <c r="S63" s="21" t="n"/>
      <c r="T63" s="23" t="n"/>
      <c r="U63" s="23" t="n"/>
      <c r="V63" s="40" t="n"/>
      <c r="W63" s="40" t="n"/>
      <c r="X63" s="36">
        <f>IF(OR($A63="",$R63="",$O63=""),"",IFERROR($R63*$O63,""))</f>
        <v/>
      </c>
      <c r="Y63" s="36">
        <f>IF(OR($A63="",$S63="",$O63=""),"",IFERROR($S63*$O63,""))</f>
        <v/>
      </c>
      <c r="Z63" s="36">
        <f>IF(OR($A63="",$M63="",$P63=""),"",IFERROR($M63*$P63,""))</f>
        <v/>
      </c>
      <c r="AA63" s="36">
        <f>IF(OR($A63="",$N63="",$P63=""),"",IFERROR($N63*$P63,""))</f>
        <v/>
      </c>
      <c r="AB63" s="36">
        <f>IF(OR($A63="",$T63="",$Q63=""),"",IFERROR($T63*$Q63,""))</f>
        <v/>
      </c>
      <c r="AC63" s="36">
        <f>IF(OR($A63="",$U63="",$Q63=""),"",IFERROR($U63*$Q63,""))</f>
        <v/>
      </c>
      <c r="AD63" s="36">
        <f>IF($A63="","",IF(OR($R63="",$M63="",$T63="",$O63="",$P63="",$Q63=""),"",SUM($X63,$Z63,$AB63)))</f>
        <v/>
      </c>
      <c r="AE63" s="36">
        <f>IF($A63="","",IF(OR($S63="",$N63="",$U63="",$O63="",$P63="",$Q63=""),"",SUM($Y63,$AA63,$AC63)))</f>
        <v/>
      </c>
      <c r="AF63" s="36">
        <f>IF(OR($A63="",$V63="",$AD63=""),"",IFERROR($V63-$AD63,""))</f>
        <v/>
      </c>
      <c r="AG63" s="36">
        <f>IF(OR($A63="",$W63="",$AE63=""),"",IFERROR($W63-$AE63,""))</f>
        <v/>
      </c>
      <c r="AH63" s="41">
        <f>IF(OR($A63="",$W63="",$AG63=""),"",IFERROR($AG63/$W63,""))</f>
        <v/>
      </c>
      <c r="AI63" s="36">
        <f>IF(OR($A63="",$AD63="",$AE63=""),"",IFERROR($AE63-$AD63,""))</f>
        <v/>
      </c>
      <c r="AJ63" s="20">
        <f>IF($A63="","",IF($I63="","Review: missing status",IF(OR($G63="",$K63="",$O63="",$P63="",$Q63="",NOT(ISNUMBER(Assumptions!$L$6)),NOT(ISNUMBER(Assumptions!$L$7))),"Review: check assumptions",IF($I63="Completed",IF(OR($S63="",$N63="",$U63="",$W63="",$AE63=""),"Review: missing actuals",IF($AI63&gt;Assumptions!$L$6,"Review: cost over estimate",IF($AH63&lt;Assumptions!$L$7,"Review: low margin","Complete"))),IF($I63="Cancelled","No costing review","Pending completion")))))</f>
        <v/>
      </c>
    </row>
    <row r="64">
      <c r="A64" s="18" t="n"/>
      <c r="B64" s="35" t="n"/>
      <c r="C64" s="18" t="n"/>
      <c r="D64" s="18" t="n"/>
      <c r="E64" s="18" t="n"/>
      <c r="F64" s="18" t="n"/>
      <c r="G64" s="18" t="n"/>
      <c r="H64" s="19" t="n"/>
      <c r="I64" s="19" t="n"/>
      <c r="J64" s="18" t="n"/>
      <c r="K64" s="18" t="n"/>
      <c r="L64" s="26">
        <f>IF(OR($A64="",$K64=""),"",IFERROR(VLOOKUP($K64,Assumptions!$C$5:$E$104,2,FALSE),""))</f>
        <v/>
      </c>
      <c r="M64" s="21" t="n"/>
      <c r="N64" s="21" t="n"/>
      <c r="O64" s="42">
        <f>IF(OR($A64="",$G64=""),"",IFERROR(VLOOKUP($G64,Assumptions!$A$5:$B$104,2,FALSE),""))</f>
        <v/>
      </c>
      <c r="P64" s="42">
        <f>IF(OR($A64="",$K64=""),"",IFERROR(VLOOKUP($K64,Assumptions!$C$5:$E$104,3,FALSE),""))</f>
        <v/>
      </c>
      <c r="Q64" s="42">
        <f>IF($A64="","",IFERROR(Assumptions!$L$5,""))</f>
        <v/>
      </c>
      <c r="R64" s="21" t="n"/>
      <c r="S64" s="21" t="n"/>
      <c r="T64" s="23" t="n"/>
      <c r="U64" s="23" t="n"/>
      <c r="V64" s="40" t="n"/>
      <c r="W64" s="40" t="n"/>
      <c r="X64" s="37">
        <f>IF(OR($A64="",$R64="",$O64=""),"",IFERROR($R64*$O64,""))</f>
        <v/>
      </c>
      <c r="Y64" s="37">
        <f>IF(OR($A64="",$S64="",$O64=""),"",IFERROR($S64*$O64,""))</f>
        <v/>
      </c>
      <c r="Z64" s="37">
        <f>IF(OR($A64="",$M64="",$P64=""),"",IFERROR($M64*$P64,""))</f>
        <v/>
      </c>
      <c r="AA64" s="37">
        <f>IF(OR($A64="",$N64="",$P64=""),"",IFERROR($N64*$P64,""))</f>
        <v/>
      </c>
      <c r="AB64" s="37">
        <f>IF(OR($A64="",$T64="",$Q64=""),"",IFERROR($T64*$Q64,""))</f>
        <v/>
      </c>
      <c r="AC64" s="37">
        <f>IF(OR($A64="",$U64="",$Q64=""),"",IFERROR($U64*$Q64,""))</f>
        <v/>
      </c>
      <c r="AD64" s="37">
        <f>IF($A64="","",IF(OR($R64="",$M64="",$T64="",$O64="",$P64="",$Q64=""),"",SUM($X64,$Z64,$AB64)))</f>
        <v/>
      </c>
      <c r="AE64" s="37">
        <f>IF($A64="","",IF(OR($S64="",$N64="",$U64="",$O64="",$P64="",$Q64=""),"",SUM($Y64,$AA64,$AC64)))</f>
        <v/>
      </c>
      <c r="AF64" s="37">
        <f>IF(OR($A64="",$V64="",$AD64=""),"",IFERROR($V64-$AD64,""))</f>
        <v/>
      </c>
      <c r="AG64" s="37">
        <f>IF(OR($A64="",$W64="",$AE64=""),"",IFERROR($W64-$AE64,""))</f>
        <v/>
      </c>
      <c r="AH64" s="38">
        <f>IF(OR($A64="",$W64="",$AG64=""),"",IFERROR($AG64/$W64,""))</f>
        <v/>
      </c>
      <c r="AI64" s="37">
        <f>IF(OR($A64="",$AD64="",$AE64=""),"",IFERROR($AE64-$AD64,""))</f>
        <v/>
      </c>
      <c r="AJ64" s="26">
        <f>IF($A64="","",IF($I64="","Review: missing status",IF(OR($G64="",$K64="",$O64="",$P64="",$Q64="",NOT(ISNUMBER(Assumptions!$L$6)),NOT(ISNUMBER(Assumptions!$L$7))),"Review: check assumptions",IF($I64="Completed",IF(OR($S64="",$N64="",$U64="",$W64="",$AE64=""),"Review: missing actuals",IF($AI64&gt;Assumptions!$L$6,"Review: cost over estimate",IF($AH64&lt;Assumptions!$L$7,"Review: low margin","Complete"))),IF($I64="Cancelled","No costing review","Pending completion")))))</f>
        <v/>
      </c>
    </row>
    <row r="65">
      <c r="A65" s="18" t="n"/>
      <c r="B65" s="35" t="n"/>
      <c r="C65" s="18" t="n"/>
      <c r="D65" s="18" t="n"/>
      <c r="E65" s="18" t="n"/>
      <c r="F65" s="18" t="n"/>
      <c r="G65" s="18" t="n"/>
      <c r="H65" s="19" t="n"/>
      <c r="I65" s="19" t="n"/>
      <c r="J65" s="18" t="n"/>
      <c r="K65" s="18" t="n"/>
      <c r="L65" s="20">
        <f>IF(OR($A65="",$K65=""),"",IFERROR(VLOOKUP($K65,Assumptions!$C$5:$E$104,2,FALSE),""))</f>
        <v/>
      </c>
      <c r="M65" s="21" t="n"/>
      <c r="N65" s="21" t="n"/>
      <c r="O65" s="39">
        <f>IF(OR($A65="",$G65=""),"",IFERROR(VLOOKUP($G65,Assumptions!$A$5:$B$104,2,FALSE),""))</f>
        <v/>
      </c>
      <c r="P65" s="39">
        <f>IF(OR($A65="",$K65=""),"",IFERROR(VLOOKUP($K65,Assumptions!$C$5:$E$104,3,FALSE),""))</f>
        <v/>
      </c>
      <c r="Q65" s="39">
        <f>IF($A65="","",IFERROR(Assumptions!$L$5,""))</f>
        <v/>
      </c>
      <c r="R65" s="21" t="n"/>
      <c r="S65" s="21" t="n"/>
      <c r="T65" s="23" t="n"/>
      <c r="U65" s="23" t="n"/>
      <c r="V65" s="40" t="n"/>
      <c r="W65" s="40" t="n"/>
      <c r="X65" s="36">
        <f>IF(OR($A65="",$R65="",$O65=""),"",IFERROR($R65*$O65,""))</f>
        <v/>
      </c>
      <c r="Y65" s="36">
        <f>IF(OR($A65="",$S65="",$O65=""),"",IFERROR($S65*$O65,""))</f>
        <v/>
      </c>
      <c r="Z65" s="36">
        <f>IF(OR($A65="",$M65="",$P65=""),"",IFERROR($M65*$P65,""))</f>
        <v/>
      </c>
      <c r="AA65" s="36">
        <f>IF(OR($A65="",$N65="",$P65=""),"",IFERROR($N65*$P65,""))</f>
        <v/>
      </c>
      <c r="AB65" s="36">
        <f>IF(OR($A65="",$T65="",$Q65=""),"",IFERROR($T65*$Q65,""))</f>
        <v/>
      </c>
      <c r="AC65" s="36">
        <f>IF(OR($A65="",$U65="",$Q65=""),"",IFERROR($U65*$Q65,""))</f>
        <v/>
      </c>
      <c r="AD65" s="36">
        <f>IF($A65="","",IF(OR($R65="",$M65="",$T65="",$O65="",$P65="",$Q65=""),"",SUM($X65,$Z65,$AB65)))</f>
        <v/>
      </c>
      <c r="AE65" s="36">
        <f>IF($A65="","",IF(OR($S65="",$N65="",$U65="",$O65="",$P65="",$Q65=""),"",SUM($Y65,$AA65,$AC65)))</f>
        <v/>
      </c>
      <c r="AF65" s="36">
        <f>IF(OR($A65="",$V65="",$AD65=""),"",IFERROR($V65-$AD65,""))</f>
        <v/>
      </c>
      <c r="AG65" s="36">
        <f>IF(OR($A65="",$W65="",$AE65=""),"",IFERROR($W65-$AE65,""))</f>
        <v/>
      </c>
      <c r="AH65" s="41">
        <f>IF(OR($A65="",$W65="",$AG65=""),"",IFERROR($AG65/$W65,""))</f>
        <v/>
      </c>
      <c r="AI65" s="36">
        <f>IF(OR($A65="",$AD65="",$AE65=""),"",IFERROR($AE65-$AD65,""))</f>
        <v/>
      </c>
      <c r="AJ65" s="20">
        <f>IF($A65="","",IF($I65="","Review: missing status",IF(OR($G65="",$K65="",$O65="",$P65="",$Q65="",NOT(ISNUMBER(Assumptions!$L$6)),NOT(ISNUMBER(Assumptions!$L$7))),"Review: check assumptions",IF($I65="Completed",IF(OR($S65="",$N65="",$U65="",$W65="",$AE65=""),"Review: missing actuals",IF($AI65&gt;Assumptions!$L$6,"Review: cost over estimate",IF($AH65&lt;Assumptions!$L$7,"Review: low margin","Complete"))),IF($I65="Cancelled","No costing review","Pending completion")))))</f>
        <v/>
      </c>
    </row>
    <row r="66">
      <c r="A66" s="18" t="n"/>
      <c r="B66" s="35" t="n"/>
      <c r="C66" s="18" t="n"/>
      <c r="D66" s="18" t="n"/>
      <c r="E66" s="18" t="n"/>
      <c r="F66" s="18" t="n"/>
      <c r="G66" s="18" t="n"/>
      <c r="H66" s="19" t="n"/>
      <c r="I66" s="19" t="n"/>
      <c r="J66" s="18" t="n"/>
      <c r="K66" s="18" t="n"/>
      <c r="L66" s="26">
        <f>IF(OR($A66="",$K66=""),"",IFERROR(VLOOKUP($K66,Assumptions!$C$5:$E$104,2,FALSE),""))</f>
        <v/>
      </c>
      <c r="M66" s="21" t="n"/>
      <c r="N66" s="21" t="n"/>
      <c r="O66" s="42">
        <f>IF(OR($A66="",$G66=""),"",IFERROR(VLOOKUP($G66,Assumptions!$A$5:$B$104,2,FALSE),""))</f>
        <v/>
      </c>
      <c r="P66" s="42">
        <f>IF(OR($A66="",$K66=""),"",IFERROR(VLOOKUP($K66,Assumptions!$C$5:$E$104,3,FALSE),""))</f>
        <v/>
      </c>
      <c r="Q66" s="42">
        <f>IF($A66="","",IFERROR(Assumptions!$L$5,""))</f>
        <v/>
      </c>
      <c r="R66" s="21" t="n"/>
      <c r="S66" s="21" t="n"/>
      <c r="T66" s="23" t="n"/>
      <c r="U66" s="23" t="n"/>
      <c r="V66" s="40" t="n"/>
      <c r="W66" s="40" t="n"/>
      <c r="X66" s="37">
        <f>IF(OR($A66="",$R66="",$O66=""),"",IFERROR($R66*$O66,""))</f>
        <v/>
      </c>
      <c r="Y66" s="37">
        <f>IF(OR($A66="",$S66="",$O66=""),"",IFERROR($S66*$O66,""))</f>
        <v/>
      </c>
      <c r="Z66" s="37">
        <f>IF(OR($A66="",$M66="",$P66=""),"",IFERROR($M66*$P66,""))</f>
        <v/>
      </c>
      <c r="AA66" s="37">
        <f>IF(OR($A66="",$N66="",$P66=""),"",IFERROR($N66*$P66,""))</f>
        <v/>
      </c>
      <c r="AB66" s="37">
        <f>IF(OR($A66="",$T66="",$Q66=""),"",IFERROR($T66*$Q66,""))</f>
        <v/>
      </c>
      <c r="AC66" s="37">
        <f>IF(OR($A66="",$U66="",$Q66=""),"",IFERROR($U66*$Q66,""))</f>
        <v/>
      </c>
      <c r="AD66" s="37">
        <f>IF($A66="","",IF(OR($R66="",$M66="",$T66="",$O66="",$P66="",$Q66=""),"",SUM($X66,$Z66,$AB66)))</f>
        <v/>
      </c>
      <c r="AE66" s="37">
        <f>IF($A66="","",IF(OR($S66="",$N66="",$U66="",$O66="",$P66="",$Q66=""),"",SUM($Y66,$AA66,$AC66)))</f>
        <v/>
      </c>
      <c r="AF66" s="37">
        <f>IF(OR($A66="",$V66="",$AD66=""),"",IFERROR($V66-$AD66,""))</f>
        <v/>
      </c>
      <c r="AG66" s="37">
        <f>IF(OR($A66="",$W66="",$AE66=""),"",IFERROR($W66-$AE66,""))</f>
        <v/>
      </c>
      <c r="AH66" s="38">
        <f>IF(OR($A66="",$W66="",$AG66=""),"",IFERROR($AG66/$W66,""))</f>
        <v/>
      </c>
      <c r="AI66" s="37">
        <f>IF(OR($A66="",$AD66="",$AE66=""),"",IFERROR($AE66-$AD66,""))</f>
        <v/>
      </c>
      <c r="AJ66" s="26">
        <f>IF($A66="","",IF($I66="","Review: missing status",IF(OR($G66="",$K66="",$O66="",$P66="",$Q66="",NOT(ISNUMBER(Assumptions!$L$6)),NOT(ISNUMBER(Assumptions!$L$7))),"Review: check assumptions",IF($I66="Completed",IF(OR($S66="",$N66="",$U66="",$W66="",$AE66=""),"Review: missing actuals",IF($AI66&gt;Assumptions!$L$6,"Review: cost over estimate",IF($AH66&lt;Assumptions!$L$7,"Review: low margin","Complete"))),IF($I66="Cancelled","No costing review","Pending completion")))))</f>
        <v/>
      </c>
    </row>
    <row r="67">
      <c r="A67" s="18" t="n"/>
      <c r="B67" s="35" t="n"/>
      <c r="C67" s="18" t="n"/>
      <c r="D67" s="18" t="n"/>
      <c r="E67" s="18" t="n"/>
      <c r="F67" s="18" t="n"/>
      <c r="G67" s="18" t="n"/>
      <c r="H67" s="19" t="n"/>
      <c r="I67" s="19" t="n"/>
      <c r="J67" s="18" t="n"/>
      <c r="K67" s="18" t="n"/>
      <c r="L67" s="20">
        <f>IF(OR($A67="",$K67=""),"",IFERROR(VLOOKUP($K67,Assumptions!$C$5:$E$104,2,FALSE),""))</f>
        <v/>
      </c>
      <c r="M67" s="21" t="n"/>
      <c r="N67" s="21" t="n"/>
      <c r="O67" s="39">
        <f>IF(OR($A67="",$G67=""),"",IFERROR(VLOOKUP($G67,Assumptions!$A$5:$B$104,2,FALSE),""))</f>
        <v/>
      </c>
      <c r="P67" s="39">
        <f>IF(OR($A67="",$K67=""),"",IFERROR(VLOOKUP($K67,Assumptions!$C$5:$E$104,3,FALSE),""))</f>
        <v/>
      </c>
      <c r="Q67" s="39">
        <f>IF($A67="","",IFERROR(Assumptions!$L$5,""))</f>
        <v/>
      </c>
      <c r="R67" s="21" t="n"/>
      <c r="S67" s="21" t="n"/>
      <c r="T67" s="23" t="n"/>
      <c r="U67" s="23" t="n"/>
      <c r="V67" s="40" t="n"/>
      <c r="W67" s="40" t="n"/>
      <c r="X67" s="36">
        <f>IF(OR($A67="",$R67="",$O67=""),"",IFERROR($R67*$O67,""))</f>
        <v/>
      </c>
      <c r="Y67" s="36">
        <f>IF(OR($A67="",$S67="",$O67=""),"",IFERROR($S67*$O67,""))</f>
        <v/>
      </c>
      <c r="Z67" s="36">
        <f>IF(OR($A67="",$M67="",$P67=""),"",IFERROR($M67*$P67,""))</f>
        <v/>
      </c>
      <c r="AA67" s="36">
        <f>IF(OR($A67="",$N67="",$P67=""),"",IFERROR($N67*$P67,""))</f>
        <v/>
      </c>
      <c r="AB67" s="36">
        <f>IF(OR($A67="",$T67="",$Q67=""),"",IFERROR($T67*$Q67,""))</f>
        <v/>
      </c>
      <c r="AC67" s="36">
        <f>IF(OR($A67="",$U67="",$Q67=""),"",IFERROR($U67*$Q67,""))</f>
        <v/>
      </c>
      <c r="AD67" s="36">
        <f>IF($A67="","",IF(OR($R67="",$M67="",$T67="",$O67="",$P67="",$Q67=""),"",SUM($X67,$Z67,$AB67)))</f>
        <v/>
      </c>
      <c r="AE67" s="36">
        <f>IF($A67="","",IF(OR($S67="",$N67="",$U67="",$O67="",$P67="",$Q67=""),"",SUM($Y67,$AA67,$AC67)))</f>
        <v/>
      </c>
      <c r="AF67" s="36">
        <f>IF(OR($A67="",$V67="",$AD67=""),"",IFERROR($V67-$AD67,""))</f>
        <v/>
      </c>
      <c r="AG67" s="36">
        <f>IF(OR($A67="",$W67="",$AE67=""),"",IFERROR($W67-$AE67,""))</f>
        <v/>
      </c>
      <c r="AH67" s="41">
        <f>IF(OR($A67="",$W67="",$AG67=""),"",IFERROR($AG67/$W67,""))</f>
        <v/>
      </c>
      <c r="AI67" s="36">
        <f>IF(OR($A67="",$AD67="",$AE67=""),"",IFERROR($AE67-$AD67,""))</f>
        <v/>
      </c>
      <c r="AJ67" s="20">
        <f>IF($A67="","",IF($I67="","Review: missing status",IF(OR($G67="",$K67="",$O67="",$P67="",$Q67="",NOT(ISNUMBER(Assumptions!$L$6)),NOT(ISNUMBER(Assumptions!$L$7))),"Review: check assumptions",IF($I67="Completed",IF(OR($S67="",$N67="",$U67="",$W67="",$AE67=""),"Review: missing actuals",IF($AI67&gt;Assumptions!$L$6,"Review: cost over estimate",IF($AH67&lt;Assumptions!$L$7,"Review: low margin","Complete"))),IF($I67="Cancelled","No costing review","Pending completion")))))</f>
        <v/>
      </c>
    </row>
    <row r="68">
      <c r="A68" s="18" t="n"/>
      <c r="B68" s="35" t="n"/>
      <c r="C68" s="18" t="n"/>
      <c r="D68" s="18" t="n"/>
      <c r="E68" s="18" t="n"/>
      <c r="F68" s="18" t="n"/>
      <c r="G68" s="18" t="n"/>
      <c r="H68" s="19" t="n"/>
      <c r="I68" s="19" t="n"/>
      <c r="J68" s="18" t="n"/>
      <c r="K68" s="18" t="n"/>
      <c r="L68" s="26">
        <f>IF(OR($A68="",$K68=""),"",IFERROR(VLOOKUP($K68,Assumptions!$C$5:$E$104,2,FALSE),""))</f>
        <v/>
      </c>
      <c r="M68" s="21" t="n"/>
      <c r="N68" s="21" t="n"/>
      <c r="O68" s="42">
        <f>IF(OR($A68="",$G68=""),"",IFERROR(VLOOKUP($G68,Assumptions!$A$5:$B$104,2,FALSE),""))</f>
        <v/>
      </c>
      <c r="P68" s="42">
        <f>IF(OR($A68="",$K68=""),"",IFERROR(VLOOKUP($K68,Assumptions!$C$5:$E$104,3,FALSE),""))</f>
        <v/>
      </c>
      <c r="Q68" s="42">
        <f>IF($A68="","",IFERROR(Assumptions!$L$5,""))</f>
        <v/>
      </c>
      <c r="R68" s="21" t="n"/>
      <c r="S68" s="21" t="n"/>
      <c r="T68" s="23" t="n"/>
      <c r="U68" s="23" t="n"/>
      <c r="V68" s="40" t="n"/>
      <c r="W68" s="40" t="n"/>
      <c r="X68" s="37">
        <f>IF(OR($A68="",$R68="",$O68=""),"",IFERROR($R68*$O68,""))</f>
        <v/>
      </c>
      <c r="Y68" s="37">
        <f>IF(OR($A68="",$S68="",$O68=""),"",IFERROR($S68*$O68,""))</f>
        <v/>
      </c>
      <c r="Z68" s="37">
        <f>IF(OR($A68="",$M68="",$P68=""),"",IFERROR($M68*$P68,""))</f>
        <v/>
      </c>
      <c r="AA68" s="37">
        <f>IF(OR($A68="",$N68="",$P68=""),"",IFERROR($N68*$P68,""))</f>
        <v/>
      </c>
      <c r="AB68" s="37">
        <f>IF(OR($A68="",$T68="",$Q68=""),"",IFERROR($T68*$Q68,""))</f>
        <v/>
      </c>
      <c r="AC68" s="37">
        <f>IF(OR($A68="",$U68="",$Q68=""),"",IFERROR($U68*$Q68,""))</f>
        <v/>
      </c>
      <c r="AD68" s="37">
        <f>IF($A68="","",IF(OR($R68="",$M68="",$T68="",$O68="",$P68="",$Q68=""),"",SUM($X68,$Z68,$AB68)))</f>
        <v/>
      </c>
      <c r="AE68" s="37">
        <f>IF($A68="","",IF(OR($S68="",$N68="",$U68="",$O68="",$P68="",$Q68=""),"",SUM($Y68,$AA68,$AC68)))</f>
        <v/>
      </c>
      <c r="AF68" s="37">
        <f>IF(OR($A68="",$V68="",$AD68=""),"",IFERROR($V68-$AD68,""))</f>
        <v/>
      </c>
      <c r="AG68" s="37">
        <f>IF(OR($A68="",$W68="",$AE68=""),"",IFERROR($W68-$AE68,""))</f>
        <v/>
      </c>
      <c r="AH68" s="38">
        <f>IF(OR($A68="",$W68="",$AG68=""),"",IFERROR($AG68/$W68,""))</f>
        <v/>
      </c>
      <c r="AI68" s="37">
        <f>IF(OR($A68="",$AD68="",$AE68=""),"",IFERROR($AE68-$AD68,""))</f>
        <v/>
      </c>
      <c r="AJ68" s="26">
        <f>IF($A68="","",IF($I68="","Review: missing status",IF(OR($G68="",$K68="",$O68="",$P68="",$Q68="",NOT(ISNUMBER(Assumptions!$L$6)),NOT(ISNUMBER(Assumptions!$L$7))),"Review: check assumptions",IF($I68="Completed",IF(OR($S68="",$N68="",$U68="",$W68="",$AE68=""),"Review: missing actuals",IF($AI68&gt;Assumptions!$L$6,"Review: cost over estimate",IF($AH68&lt;Assumptions!$L$7,"Review: low margin","Complete"))),IF($I68="Cancelled","No costing review","Pending completion")))))</f>
        <v/>
      </c>
    </row>
    <row r="69">
      <c r="A69" s="18" t="n"/>
      <c r="B69" s="35" t="n"/>
      <c r="C69" s="18" t="n"/>
      <c r="D69" s="18" t="n"/>
      <c r="E69" s="18" t="n"/>
      <c r="F69" s="18" t="n"/>
      <c r="G69" s="18" t="n"/>
      <c r="H69" s="19" t="n"/>
      <c r="I69" s="19" t="n"/>
      <c r="J69" s="18" t="n"/>
      <c r="K69" s="18" t="n"/>
      <c r="L69" s="20">
        <f>IF(OR($A69="",$K69=""),"",IFERROR(VLOOKUP($K69,Assumptions!$C$5:$E$104,2,FALSE),""))</f>
        <v/>
      </c>
      <c r="M69" s="21" t="n"/>
      <c r="N69" s="21" t="n"/>
      <c r="O69" s="39">
        <f>IF(OR($A69="",$G69=""),"",IFERROR(VLOOKUP($G69,Assumptions!$A$5:$B$104,2,FALSE),""))</f>
        <v/>
      </c>
      <c r="P69" s="39">
        <f>IF(OR($A69="",$K69=""),"",IFERROR(VLOOKUP($K69,Assumptions!$C$5:$E$104,3,FALSE),""))</f>
        <v/>
      </c>
      <c r="Q69" s="39">
        <f>IF($A69="","",IFERROR(Assumptions!$L$5,""))</f>
        <v/>
      </c>
      <c r="R69" s="21" t="n"/>
      <c r="S69" s="21" t="n"/>
      <c r="T69" s="23" t="n"/>
      <c r="U69" s="23" t="n"/>
      <c r="V69" s="40" t="n"/>
      <c r="W69" s="40" t="n"/>
      <c r="X69" s="36">
        <f>IF(OR($A69="",$R69="",$O69=""),"",IFERROR($R69*$O69,""))</f>
        <v/>
      </c>
      <c r="Y69" s="36">
        <f>IF(OR($A69="",$S69="",$O69=""),"",IFERROR($S69*$O69,""))</f>
        <v/>
      </c>
      <c r="Z69" s="36">
        <f>IF(OR($A69="",$M69="",$P69=""),"",IFERROR($M69*$P69,""))</f>
        <v/>
      </c>
      <c r="AA69" s="36">
        <f>IF(OR($A69="",$N69="",$P69=""),"",IFERROR($N69*$P69,""))</f>
        <v/>
      </c>
      <c r="AB69" s="36">
        <f>IF(OR($A69="",$T69="",$Q69=""),"",IFERROR($T69*$Q69,""))</f>
        <v/>
      </c>
      <c r="AC69" s="36">
        <f>IF(OR($A69="",$U69="",$Q69=""),"",IFERROR($U69*$Q69,""))</f>
        <v/>
      </c>
      <c r="AD69" s="36">
        <f>IF($A69="","",IF(OR($R69="",$M69="",$T69="",$O69="",$P69="",$Q69=""),"",SUM($X69,$Z69,$AB69)))</f>
        <v/>
      </c>
      <c r="AE69" s="36">
        <f>IF($A69="","",IF(OR($S69="",$N69="",$U69="",$O69="",$P69="",$Q69=""),"",SUM($Y69,$AA69,$AC69)))</f>
        <v/>
      </c>
      <c r="AF69" s="36">
        <f>IF(OR($A69="",$V69="",$AD69=""),"",IFERROR($V69-$AD69,""))</f>
        <v/>
      </c>
      <c r="AG69" s="36">
        <f>IF(OR($A69="",$W69="",$AE69=""),"",IFERROR($W69-$AE69,""))</f>
        <v/>
      </c>
      <c r="AH69" s="41">
        <f>IF(OR($A69="",$W69="",$AG69=""),"",IFERROR($AG69/$W69,""))</f>
        <v/>
      </c>
      <c r="AI69" s="36">
        <f>IF(OR($A69="",$AD69="",$AE69=""),"",IFERROR($AE69-$AD69,""))</f>
        <v/>
      </c>
      <c r="AJ69" s="20">
        <f>IF($A69="","",IF($I69="","Review: missing status",IF(OR($G69="",$K69="",$O69="",$P69="",$Q69="",NOT(ISNUMBER(Assumptions!$L$6)),NOT(ISNUMBER(Assumptions!$L$7))),"Review: check assumptions",IF($I69="Completed",IF(OR($S69="",$N69="",$U69="",$W69="",$AE69=""),"Review: missing actuals",IF($AI69&gt;Assumptions!$L$6,"Review: cost over estimate",IF($AH69&lt;Assumptions!$L$7,"Review: low margin","Complete"))),IF($I69="Cancelled","No costing review","Pending completion")))))</f>
        <v/>
      </c>
    </row>
    <row r="70">
      <c r="A70" s="18" t="n"/>
      <c r="B70" s="35" t="n"/>
      <c r="C70" s="18" t="n"/>
      <c r="D70" s="18" t="n"/>
      <c r="E70" s="18" t="n"/>
      <c r="F70" s="18" t="n"/>
      <c r="G70" s="18" t="n"/>
      <c r="H70" s="19" t="n"/>
      <c r="I70" s="19" t="n"/>
      <c r="J70" s="18" t="n"/>
      <c r="K70" s="18" t="n"/>
      <c r="L70" s="26">
        <f>IF(OR($A70="",$K70=""),"",IFERROR(VLOOKUP($K70,Assumptions!$C$5:$E$104,2,FALSE),""))</f>
        <v/>
      </c>
      <c r="M70" s="21" t="n"/>
      <c r="N70" s="21" t="n"/>
      <c r="O70" s="42">
        <f>IF(OR($A70="",$G70=""),"",IFERROR(VLOOKUP($G70,Assumptions!$A$5:$B$104,2,FALSE),""))</f>
        <v/>
      </c>
      <c r="P70" s="42">
        <f>IF(OR($A70="",$K70=""),"",IFERROR(VLOOKUP($K70,Assumptions!$C$5:$E$104,3,FALSE),""))</f>
        <v/>
      </c>
      <c r="Q70" s="42">
        <f>IF($A70="","",IFERROR(Assumptions!$L$5,""))</f>
        <v/>
      </c>
      <c r="R70" s="21" t="n"/>
      <c r="S70" s="21" t="n"/>
      <c r="T70" s="23" t="n"/>
      <c r="U70" s="23" t="n"/>
      <c r="V70" s="40" t="n"/>
      <c r="W70" s="40" t="n"/>
      <c r="X70" s="37">
        <f>IF(OR($A70="",$R70="",$O70=""),"",IFERROR($R70*$O70,""))</f>
        <v/>
      </c>
      <c r="Y70" s="37">
        <f>IF(OR($A70="",$S70="",$O70=""),"",IFERROR($S70*$O70,""))</f>
        <v/>
      </c>
      <c r="Z70" s="37">
        <f>IF(OR($A70="",$M70="",$P70=""),"",IFERROR($M70*$P70,""))</f>
        <v/>
      </c>
      <c r="AA70" s="37">
        <f>IF(OR($A70="",$N70="",$P70=""),"",IFERROR($N70*$P70,""))</f>
        <v/>
      </c>
      <c r="AB70" s="37">
        <f>IF(OR($A70="",$T70="",$Q70=""),"",IFERROR($T70*$Q70,""))</f>
        <v/>
      </c>
      <c r="AC70" s="37">
        <f>IF(OR($A70="",$U70="",$Q70=""),"",IFERROR($U70*$Q70,""))</f>
        <v/>
      </c>
      <c r="AD70" s="37">
        <f>IF($A70="","",IF(OR($R70="",$M70="",$T70="",$O70="",$P70="",$Q70=""),"",SUM($X70,$Z70,$AB70)))</f>
        <v/>
      </c>
      <c r="AE70" s="37">
        <f>IF($A70="","",IF(OR($S70="",$N70="",$U70="",$O70="",$P70="",$Q70=""),"",SUM($Y70,$AA70,$AC70)))</f>
        <v/>
      </c>
      <c r="AF70" s="37">
        <f>IF(OR($A70="",$V70="",$AD70=""),"",IFERROR($V70-$AD70,""))</f>
        <v/>
      </c>
      <c r="AG70" s="37">
        <f>IF(OR($A70="",$W70="",$AE70=""),"",IFERROR($W70-$AE70,""))</f>
        <v/>
      </c>
      <c r="AH70" s="38">
        <f>IF(OR($A70="",$W70="",$AG70=""),"",IFERROR($AG70/$W70,""))</f>
        <v/>
      </c>
      <c r="AI70" s="37">
        <f>IF(OR($A70="",$AD70="",$AE70=""),"",IFERROR($AE70-$AD70,""))</f>
        <v/>
      </c>
      <c r="AJ70" s="26">
        <f>IF($A70="","",IF($I70="","Review: missing status",IF(OR($G70="",$K70="",$O70="",$P70="",$Q70="",NOT(ISNUMBER(Assumptions!$L$6)),NOT(ISNUMBER(Assumptions!$L$7))),"Review: check assumptions",IF($I70="Completed",IF(OR($S70="",$N70="",$U70="",$W70="",$AE70=""),"Review: missing actuals",IF($AI70&gt;Assumptions!$L$6,"Review: cost over estimate",IF($AH70&lt;Assumptions!$L$7,"Review: low margin","Complete"))),IF($I70="Cancelled","No costing review","Pending completion")))))</f>
        <v/>
      </c>
    </row>
    <row r="71">
      <c r="A71" s="18" t="n"/>
      <c r="B71" s="35" t="n"/>
      <c r="C71" s="18" t="n"/>
      <c r="D71" s="18" t="n"/>
      <c r="E71" s="18" t="n"/>
      <c r="F71" s="18" t="n"/>
      <c r="G71" s="18" t="n"/>
      <c r="H71" s="19" t="n"/>
      <c r="I71" s="19" t="n"/>
      <c r="J71" s="18" t="n"/>
      <c r="K71" s="18" t="n"/>
      <c r="L71" s="20">
        <f>IF(OR($A71="",$K71=""),"",IFERROR(VLOOKUP($K71,Assumptions!$C$5:$E$104,2,FALSE),""))</f>
        <v/>
      </c>
      <c r="M71" s="21" t="n"/>
      <c r="N71" s="21" t="n"/>
      <c r="O71" s="39">
        <f>IF(OR($A71="",$G71=""),"",IFERROR(VLOOKUP($G71,Assumptions!$A$5:$B$104,2,FALSE),""))</f>
        <v/>
      </c>
      <c r="P71" s="39">
        <f>IF(OR($A71="",$K71=""),"",IFERROR(VLOOKUP($K71,Assumptions!$C$5:$E$104,3,FALSE),""))</f>
        <v/>
      </c>
      <c r="Q71" s="39">
        <f>IF($A71="","",IFERROR(Assumptions!$L$5,""))</f>
        <v/>
      </c>
      <c r="R71" s="21" t="n"/>
      <c r="S71" s="21" t="n"/>
      <c r="T71" s="23" t="n"/>
      <c r="U71" s="23" t="n"/>
      <c r="V71" s="40" t="n"/>
      <c r="W71" s="40" t="n"/>
      <c r="X71" s="36">
        <f>IF(OR($A71="",$R71="",$O71=""),"",IFERROR($R71*$O71,""))</f>
        <v/>
      </c>
      <c r="Y71" s="36">
        <f>IF(OR($A71="",$S71="",$O71=""),"",IFERROR($S71*$O71,""))</f>
        <v/>
      </c>
      <c r="Z71" s="36">
        <f>IF(OR($A71="",$M71="",$P71=""),"",IFERROR($M71*$P71,""))</f>
        <v/>
      </c>
      <c r="AA71" s="36">
        <f>IF(OR($A71="",$N71="",$P71=""),"",IFERROR($N71*$P71,""))</f>
        <v/>
      </c>
      <c r="AB71" s="36">
        <f>IF(OR($A71="",$T71="",$Q71=""),"",IFERROR($T71*$Q71,""))</f>
        <v/>
      </c>
      <c r="AC71" s="36">
        <f>IF(OR($A71="",$U71="",$Q71=""),"",IFERROR($U71*$Q71,""))</f>
        <v/>
      </c>
      <c r="AD71" s="36">
        <f>IF($A71="","",IF(OR($R71="",$M71="",$T71="",$O71="",$P71="",$Q71=""),"",SUM($X71,$Z71,$AB71)))</f>
        <v/>
      </c>
      <c r="AE71" s="36">
        <f>IF($A71="","",IF(OR($S71="",$N71="",$U71="",$O71="",$P71="",$Q71=""),"",SUM($Y71,$AA71,$AC71)))</f>
        <v/>
      </c>
      <c r="AF71" s="36">
        <f>IF(OR($A71="",$V71="",$AD71=""),"",IFERROR($V71-$AD71,""))</f>
        <v/>
      </c>
      <c r="AG71" s="36">
        <f>IF(OR($A71="",$W71="",$AE71=""),"",IFERROR($W71-$AE71,""))</f>
        <v/>
      </c>
      <c r="AH71" s="41">
        <f>IF(OR($A71="",$W71="",$AG71=""),"",IFERROR($AG71/$W71,""))</f>
        <v/>
      </c>
      <c r="AI71" s="36">
        <f>IF(OR($A71="",$AD71="",$AE71=""),"",IFERROR($AE71-$AD71,""))</f>
        <v/>
      </c>
      <c r="AJ71" s="20">
        <f>IF($A71="","",IF($I71="","Review: missing status",IF(OR($G71="",$K71="",$O71="",$P71="",$Q71="",NOT(ISNUMBER(Assumptions!$L$6)),NOT(ISNUMBER(Assumptions!$L$7))),"Review: check assumptions",IF($I71="Completed",IF(OR($S71="",$N71="",$U71="",$W71="",$AE71=""),"Review: missing actuals",IF($AI71&gt;Assumptions!$L$6,"Review: cost over estimate",IF($AH71&lt;Assumptions!$L$7,"Review: low margin","Complete"))),IF($I71="Cancelled","No costing review","Pending completion")))))</f>
        <v/>
      </c>
    </row>
    <row r="72">
      <c r="A72" s="18" t="n"/>
      <c r="B72" s="35" t="n"/>
      <c r="C72" s="18" t="n"/>
      <c r="D72" s="18" t="n"/>
      <c r="E72" s="18" t="n"/>
      <c r="F72" s="18" t="n"/>
      <c r="G72" s="18" t="n"/>
      <c r="H72" s="19" t="n"/>
      <c r="I72" s="19" t="n"/>
      <c r="J72" s="18" t="n"/>
      <c r="K72" s="18" t="n"/>
      <c r="L72" s="26">
        <f>IF(OR($A72="",$K72=""),"",IFERROR(VLOOKUP($K72,Assumptions!$C$5:$E$104,2,FALSE),""))</f>
        <v/>
      </c>
      <c r="M72" s="21" t="n"/>
      <c r="N72" s="21" t="n"/>
      <c r="O72" s="42">
        <f>IF(OR($A72="",$G72=""),"",IFERROR(VLOOKUP($G72,Assumptions!$A$5:$B$104,2,FALSE),""))</f>
        <v/>
      </c>
      <c r="P72" s="42">
        <f>IF(OR($A72="",$K72=""),"",IFERROR(VLOOKUP($K72,Assumptions!$C$5:$E$104,3,FALSE),""))</f>
        <v/>
      </c>
      <c r="Q72" s="42">
        <f>IF($A72="","",IFERROR(Assumptions!$L$5,""))</f>
        <v/>
      </c>
      <c r="R72" s="21" t="n"/>
      <c r="S72" s="21" t="n"/>
      <c r="T72" s="23" t="n"/>
      <c r="U72" s="23" t="n"/>
      <c r="V72" s="40" t="n"/>
      <c r="W72" s="40" t="n"/>
      <c r="X72" s="37">
        <f>IF(OR($A72="",$R72="",$O72=""),"",IFERROR($R72*$O72,""))</f>
        <v/>
      </c>
      <c r="Y72" s="37">
        <f>IF(OR($A72="",$S72="",$O72=""),"",IFERROR($S72*$O72,""))</f>
        <v/>
      </c>
      <c r="Z72" s="37">
        <f>IF(OR($A72="",$M72="",$P72=""),"",IFERROR($M72*$P72,""))</f>
        <v/>
      </c>
      <c r="AA72" s="37">
        <f>IF(OR($A72="",$N72="",$P72=""),"",IFERROR($N72*$P72,""))</f>
        <v/>
      </c>
      <c r="AB72" s="37">
        <f>IF(OR($A72="",$T72="",$Q72=""),"",IFERROR($T72*$Q72,""))</f>
        <v/>
      </c>
      <c r="AC72" s="37">
        <f>IF(OR($A72="",$U72="",$Q72=""),"",IFERROR($U72*$Q72,""))</f>
        <v/>
      </c>
      <c r="AD72" s="37">
        <f>IF($A72="","",IF(OR($R72="",$M72="",$T72="",$O72="",$P72="",$Q72=""),"",SUM($X72,$Z72,$AB72)))</f>
        <v/>
      </c>
      <c r="AE72" s="37">
        <f>IF($A72="","",IF(OR($S72="",$N72="",$U72="",$O72="",$P72="",$Q72=""),"",SUM($Y72,$AA72,$AC72)))</f>
        <v/>
      </c>
      <c r="AF72" s="37">
        <f>IF(OR($A72="",$V72="",$AD72=""),"",IFERROR($V72-$AD72,""))</f>
        <v/>
      </c>
      <c r="AG72" s="37">
        <f>IF(OR($A72="",$W72="",$AE72=""),"",IFERROR($W72-$AE72,""))</f>
        <v/>
      </c>
      <c r="AH72" s="38">
        <f>IF(OR($A72="",$W72="",$AG72=""),"",IFERROR($AG72/$W72,""))</f>
        <v/>
      </c>
      <c r="AI72" s="37">
        <f>IF(OR($A72="",$AD72="",$AE72=""),"",IFERROR($AE72-$AD72,""))</f>
        <v/>
      </c>
      <c r="AJ72" s="26">
        <f>IF($A72="","",IF($I72="","Review: missing status",IF(OR($G72="",$K72="",$O72="",$P72="",$Q72="",NOT(ISNUMBER(Assumptions!$L$6)),NOT(ISNUMBER(Assumptions!$L$7))),"Review: check assumptions",IF($I72="Completed",IF(OR($S72="",$N72="",$U72="",$W72="",$AE72=""),"Review: missing actuals",IF($AI72&gt;Assumptions!$L$6,"Review: cost over estimate",IF($AH72&lt;Assumptions!$L$7,"Review: low margin","Complete"))),IF($I72="Cancelled","No costing review","Pending completion")))))</f>
        <v/>
      </c>
    </row>
    <row r="73">
      <c r="A73" s="18" t="n"/>
      <c r="B73" s="35" t="n"/>
      <c r="C73" s="18" t="n"/>
      <c r="D73" s="18" t="n"/>
      <c r="E73" s="18" t="n"/>
      <c r="F73" s="18" t="n"/>
      <c r="G73" s="18" t="n"/>
      <c r="H73" s="19" t="n"/>
      <c r="I73" s="19" t="n"/>
      <c r="J73" s="18" t="n"/>
      <c r="K73" s="18" t="n"/>
      <c r="L73" s="20">
        <f>IF(OR($A73="",$K73=""),"",IFERROR(VLOOKUP($K73,Assumptions!$C$5:$E$104,2,FALSE),""))</f>
        <v/>
      </c>
      <c r="M73" s="21" t="n"/>
      <c r="N73" s="21" t="n"/>
      <c r="O73" s="39">
        <f>IF(OR($A73="",$G73=""),"",IFERROR(VLOOKUP($G73,Assumptions!$A$5:$B$104,2,FALSE),""))</f>
        <v/>
      </c>
      <c r="P73" s="39">
        <f>IF(OR($A73="",$K73=""),"",IFERROR(VLOOKUP($K73,Assumptions!$C$5:$E$104,3,FALSE),""))</f>
        <v/>
      </c>
      <c r="Q73" s="39">
        <f>IF($A73="","",IFERROR(Assumptions!$L$5,""))</f>
        <v/>
      </c>
      <c r="R73" s="21" t="n"/>
      <c r="S73" s="21" t="n"/>
      <c r="T73" s="23" t="n"/>
      <c r="U73" s="23" t="n"/>
      <c r="V73" s="40" t="n"/>
      <c r="W73" s="40" t="n"/>
      <c r="X73" s="36">
        <f>IF(OR($A73="",$R73="",$O73=""),"",IFERROR($R73*$O73,""))</f>
        <v/>
      </c>
      <c r="Y73" s="36">
        <f>IF(OR($A73="",$S73="",$O73=""),"",IFERROR($S73*$O73,""))</f>
        <v/>
      </c>
      <c r="Z73" s="36">
        <f>IF(OR($A73="",$M73="",$P73=""),"",IFERROR($M73*$P73,""))</f>
        <v/>
      </c>
      <c r="AA73" s="36">
        <f>IF(OR($A73="",$N73="",$P73=""),"",IFERROR($N73*$P73,""))</f>
        <v/>
      </c>
      <c r="AB73" s="36">
        <f>IF(OR($A73="",$T73="",$Q73=""),"",IFERROR($T73*$Q73,""))</f>
        <v/>
      </c>
      <c r="AC73" s="36">
        <f>IF(OR($A73="",$U73="",$Q73=""),"",IFERROR($U73*$Q73,""))</f>
        <v/>
      </c>
      <c r="AD73" s="36">
        <f>IF($A73="","",IF(OR($R73="",$M73="",$T73="",$O73="",$P73="",$Q73=""),"",SUM($X73,$Z73,$AB73)))</f>
        <v/>
      </c>
      <c r="AE73" s="36">
        <f>IF($A73="","",IF(OR($S73="",$N73="",$U73="",$O73="",$P73="",$Q73=""),"",SUM($Y73,$AA73,$AC73)))</f>
        <v/>
      </c>
      <c r="AF73" s="36">
        <f>IF(OR($A73="",$V73="",$AD73=""),"",IFERROR($V73-$AD73,""))</f>
        <v/>
      </c>
      <c r="AG73" s="36">
        <f>IF(OR($A73="",$W73="",$AE73=""),"",IFERROR($W73-$AE73,""))</f>
        <v/>
      </c>
      <c r="AH73" s="41">
        <f>IF(OR($A73="",$W73="",$AG73=""),"",IFERROR($AG73/$W73,""))</f>
        <v/>
      </c>
      <c r="AI73" s="36">
        <f>IF(OR($A73="",$AD73="",$AE73=""),"",IFERROR($AE73-$AD73,""))</f>
        <v/>
      </c>
      <c r="AJ73" s="20">
        <f>IF($A73="","",IF($I73="","Review: missing status",IF(OR($G73="",$K73="",$O73="",$P73="",$Q73="",NOT(ISNUMBER(Assumptions!$L$6)),NOT(ISNUMBER(Assumptions!$L$7))),"Review: check assumptions",IF($I73="Completed",IF(OR($S73="",$N73="",$U73="",$W73="",$AE73=""),"Review: missing actuals",IF($AI73&gt;Assumptions!$L$6,"Review: cost over estimate",IF($AH73&lt;Assumptions!$L$7,"Review: low margin","Complete"))),IF($I73="Cancelled","No costing review","Pending completion")))))</f>
        <v/>
      </c>
    </row>
    <row r="74">
      <c r="A74" s="18" t="n"/>
      <c r="B74" s="35" t="n"/>
      <c r="C74" s="18" t="n"/>
      <c r="D74" s="18" t="n"/>
      <c r="E74" s="18" t="n"/>
      <c r="F74" s="18" t="n"/>
      <c r="G74" s="18" t="n"/>
      <c r="H74" s="19" t="n"/>
      <c r="I74" s="19" t="n"/>
      <c r="J74" s="18" t="n"/>
      <c r="K74" s="18" t="n"/>
      <c r="L74" s="26">
        <f>IF(OR($A74="",$K74=""),"",IFERROR(VLOOKUP($K74,Assumptions!$C$5:$E$104,2,FALSE),""))</f>
        <v/>
      </c>
      <c r="M74" s="21" t="n"/>
      <c r="N74" s="21" t="n"/>
      <c r="O74" s="42">
        <f>IF(OR($A74="",$G74=""),"",IFERROR(VLOOKUP($G74,Assumptions!$A$5:$B$104,2,FALSE),""))</f>
        <v/>
      </c>
      <c r="P74" s="42">
        <f>IF(OR($A74="",$K74=""),"",IFERROR(VLOOKUP($K74,Assumptions!$C$5:$E$104,3,FALSE),""))</f>
        <v/>
      </c>
      <c r="Q74" s="42">
        <f>IF($A74="","",IFERROR(Assumptions!$L$5,""))</f>
        <v/>
      </c>
      <c r="R74" s="21" t="n"/>
      <c r="S74" s="21" t="n"/>
      <c r="T74" s="23" t="n"/>
      <c r="U74" s="23" t="n"/>
      <c r="V74" s="40" t="n"/>
      <c r="W74" s="40" t="n"/>
      <c r="X74" s="37">
        <f>IF(OR($A74="",$R74="",$O74=""),"",IFERROR($R74*$O74,""))</f>
        <v/>
      </c>
      <c r="Y74" s="37">
        <f>IF(OR($A74="",$S74="",$O74=""),"",IFERROR($S74*$O74,""))</f>
        <v/>
      </c>
      <c r="Z74" s="37">
        <f>IF(OR($A74="",$M74="",$P74=""),"",IFERROR($M74*$P74,""))</f>
        <v/>
      </c>
      <c r="AA74" s="37">
        <f>IF(OR($A74="",$N74="",$P74=""),"",IFERROR($N74*$P74,""))</f>
        <v/>
      </c>
      <c r="AB74" s="37">
        <f>IF(OR($A74="",$T74="",$Q74=""),"",IFERROR($T74*$Q74,""))</f>
        <v/>
      </c>
      <c r="AC74" s="37">
        <f>IF(OR($A74="",$U74="",$Q74=""),"",IFERROR($U74*$Q74,""))</f>
        <v/>
      </c>
      <c r="AD74" s="37">
        <f>IF($A74="","",IF(OR($R74="",$M74="",$T74="",$O74="",$P74="",$Q74=""),"",SUM($X74,$Z74,$AB74)))</f>
        <v/>
      </c>
      <c r="AE74" s="37">
        <f>IF($A74="","",IF(OR($S74="",$N74="",$U74="",$O74="",$P74="",$Q74=""),"",SUM($Y74,$AA74,$AC74)))</f>
        <v/>
      </c>
      <c r="AF74" s="37">
        <f>IF(OR($A74="",$V74="",$AD74=""),"",IFERROR($V74-$AD74,""))</f>
        <v/>
      </c>
      <c r="AG74" s="37">
        <f>IF(OR($A74="",$W74="",$AE74=""),"",IFERROR($W74-$AE74,""))</f>
        <v/>
      </c>
      <c r="AH74" s="38">
        <f>IF(OR($A74="",$W74="",$AG74=""),"",IFERROR($AG74/$W74,""))</f>
        <v/>
      </c>
      <c r="AI74" s="37">
        <f>IF(OR($A74="",$AD74="",$AE74=""),"",IFERROR($AE74-$AD74,""))</f>
        <v/>
      </c>
      <c r="AJ74" s="26">
        <f>IF($A74="","",IF($I74="","Review: missing status",IF(OR($G74="",$K74="",$O74="",$P74="",$Q74="",NOT(ISNUMBER(Assumptions!$L$6)),NOT(ISNUMBER(Assumptions!$L$7))),"Review: check assumptions",IF($I74="Completed",IF(OR($S74="",$N74="",$U74="",$W74="",$AE74=""),"Review: missing actuals",IF($AI74&gt;Assumptions!$L$6,"Review: cost over estimate",IF($AH74&lt;Assumptions!$L$7,"Review: low margin","Complete"))),IF($I74="Cancelled","No costing review","Pending completion")))))</f>
        <v/>
      </c>
    </row>
    <row r="75">
      <c r="A75" s="18" t="n"/>
      <c r="B75" s="35" t="n"/>
      <c r="C75" s="18" t="n"/>
      <c r="D75" s="18" t="n"/>
      <c r="E75" s="18" t="n"/>
      <c r="F75" s="18" t="n"/>
      <c r="G75" s="18" t="n"/>
      <c r="H75" s="19" t="n"/>
      <c r="I75" s="19" t="n"/>
      <c r="J75" s="18" t="n"/>
      <c r="K75" s="18" t="n"/>
      <c r="L75" s="20">
        <f>IF(OR($A75="",$K75=""),"",IFERROR(VLOOKUP($K75,Assumptions!$C$5:$E$104,2,FALSE),""))</f>
        <v/>
      </c>
      <c r="M75" s="21" t="n"/>
      <c r="N75" s="21" t="n"/>
      <c r="O75" s="39">
        <f>IF(OR($A75="",$G75=""),"",IFERROR(VLOOKUP($G75,Assumptions!$A$5:$B$104,2,FALSE),""))</f>
        <v/>
      </c>
      <c r="P75" s="39">
        <f>IF(OR($A75="",$K75=""),"",IFERROR(VLOOKUP($K75,Assumptions!$C$5:$E$104,3,FALSE),""))</f>
        <v/>
      </c>
      <c r="Q75" s="39">
        <f>IF($A75="","",IFERROR(Assumptions!$L$5,""))</f>
        <v/>
      </c>
      <c r="R75" s="21" t="n"/>
      <c r="S75" s="21" t="n"/>
      <c r="T75" s="23" t="n"/>
      <c r="U75" s="23" t="n"/>
      <c r="V75" s="40" t="n"/>
      <c r="W75" s="40" t="n"/>
      <c r="X75" s="36">
        <f>IF(OR($A75="",$R75="",$O75=""),"",IFERROR($R75*$O75,""))</f>
        <v/>
      </c>
      <c r="Y75" s="36">
        <f>IF(OR($A75="",$S75="",$O75=""),"",IFERROR($S75*$O75,""))</f>
        <v/>
      </c>
      <c r="Z75" s="36">
        <f>IF(OR($A75="",$M75="",$P75=""),"",IFERROR($M75*$P75,""))</f>
        <v/>
      </c>
      <c r="AA75" s="36">
        <f>IF(OR($A75="",$N75="",$P75=""),"",IFERROR($N75*$P75,""))</f>
        <v/>
      </c>
      <c r="AB75" s="36">
        <f>IF(OR($A75="",$T75="",$Q75=""),"",IFERROR($T75*$Q75,""))</f>
        <v/>
      </c>
      <c r="AC75" s="36">
        <f>IF(OR($A75="",$U75="",$Q75=""),"",IFERROR($U75*$Q75,""))</f>
        <v/>
      </c>
      <c r="AD75" s="36">
        <f>IF($A75="","",IF(OR($R75="",$M75="",$T75="",$O75="",$P75="",$Q75=""),"",SUM($X75,$Z75,$AB75)))</f>
        <v/>
      </c>
      <c r="AE75" s="36">
        <f>IF($A75="","",IF(OR($S75="",$N75="",$U75="",$O75="",$P75="",$Q75=""),"",SUM($Y75,$AA75,$AC75)))</f>
        <v/>
      </c>
      <c r="AF75" s="36">
        <f>IF(OR($A75="",$V75="",$AD75=""),"",IFERROR($V75-$AD75,""))</f>
        <v/>
      </c>
      <c r="AG75" s="36">
        <f>IF(OR($A75="",$W75="",$AE75=""),"",IFERROR($W75-$AE75,""))</f>
        <v/>
      </c>
      <c r="AH75" s="41">
        <f>IF(OR($A75="",$W75="",$AG75=""),"",IFERROR($AG75/$W75,""))</f>
        <v/>
      </c>
      <c r="AI75" s="36">
        <f>IF(OR($A75="",$AD75="",$AE75=""),"",IFERROR($AE75-$AD75,""))</f>
        <v/>
      </c>
      <c r="AJ75" s="20">
        <f>IF($A75="","",IF($I75="","Review: missing status",IF(OR($G75="",$K75="",$O75="",$P75="",$Q75="",NOT(ISNUMBER(Assumptions!$L$6)),NOT(ISNUMBER(Assumptions!$L$7))),"Review: check assumptions",IF($I75="Completed",IF(OR($S75="",$N75="",$U75="",$W75="",$AE75=""),"Review: missing actuals",IF($AI75&gt;Assumptions!$L$6,"Review: cost over estimate",IF($AH75&lt;Assumptions!$L$7,"Review: low margin","Complete"))),IF($I75="Cancelled","No costing review","Pending completion")))))</f>
        <v/>
      </c>
    </row>
    <row r="76">
      <c r="A76" s="18" t="n"/>
      <c r="B76" s="35" t="n"/>
      <c r="C76" s="18" t="n"/>
      <c r="D76" s="18" t="n"/>
      <c r="E76" s="18" t="n"/>
      <c r="F76" s="18" t="n"/>
      <c r="G76" s="18" t="n"/>
      <c r="H76" s="19" t="n"/>
      <c r="I76" s="19" t="n"/>
      <c r="J76" s="18" t="n"/>
      <c r="K76" s="18" t="n"/>
      <c r="L76" s="26">
        <f>IF(OR($A76="",$K76=""),"",IFERROR(VLOOKUP($K76,Assumptions!$C$5:$E$104,2,FALSE),""))</f>
        <v/>
      </c>
      <c r="M76" s="21" t="n"/>
      <c r="N76" s="21" t="n"/>
      <c r="O76" s="42">
        <f>IF(OR($A76="",$G76=""),"",IFERROR(VLOOKUP($G76,Assumptions!$A$5:$B$104,2,FALSE),""))</f>
        <v/>
      </c>
      <c r="P76" s="42">
        <f>IF(OR($A76="",$K76=""),"",IFERROR(VLOOKUP($K76,Assumptions!$C$5:$E$104,3,FALSE),""))</f>
        <v/>
      </c>
      <c r="Q76" s="42">
        <f>IF($A76="","",IFERROR(Assumptions!$L$5,""))</f>
        <v/>
      </c>
      <c r="R76" s="21" t="n"/>
      <c r="S76" s="21" t="n"/>
      <c r="T76" s="23" t="n"/>
      <c r="U76" s="23" t="n"/>
      <c r="V76" s="40" t="n"/>
      <c r="W76" s="40" t="n"/>
      <c r="X76" s="37">
        <f>IF(OR($A76="",$R76="",$O76=""),"",IFERROR($R76*$O76,""))</f>
        <v/>
      </c>
      <c r="Y76" s="37">
        <f>IF(OR($A76="",$S76="",$O76=""),"",IFERROR($S76*$O76,""))</f>
        <v/>
      </c>
      <c r="Z76" s="37">
        <f>IF(OR($A76="",$M76="",$P76=""),"",IFERROR($M76*$P76,""))</f>
        <v/>
      </c>
      <c r="AA76" s="37">
        <f>IF(OR($A76="",$N76="",$P76=""),"",IFERROR($N76*$P76,""))</f>
        <v/>
      </c>
      <c r="AB76" s="37">
        <f>IF(OR($A76="",$T76="",$Q76=""),"",IFERROR($T76*$Q76,""))</f>
        <v/>
      </c>
      <c r="AC76" s="37">
        <f>IF(OR($A76="",$U76="",$Q76=""),"",IFERROR($U76*$Q76,""))</f>
        <v/>
      </c>
      <c r="AD76" s="37">
        <f>IF($A76="","",IF(OR($R76="",$M76="",$T76="",$O76="",$P76="",$Q76=""),"",SUM($X76,$Z76,$AB76)))</f>
        <v/>
      </c>
      <c r="AE76" s="37">
        <f>IF($A76="","",IF(OR($S76="",$N76="",$U76="",$O76="",$P76="",$Q76=""),"",SUM($Y76,$AA76,$AC76)))</f>
        <v/>
      </c>
      <c r="AF76" s="37">
        <f>IF(OR($A76="",$V76="",$AD76=""),"",IFERROR($V76-$AD76,""))</f>
        <v/>
      </c>
      <c r="AG76" s="37">
        <f>IF(OR($A76="",$W76="",$AE76=""),"",IFERROR($W76-$AE76,""))</f>
        <v/>
      </c>
      <c r="AH76" s="38">
        <f>IF(OR($A76="",$W76="",$AG76=""),"",IFERROR($AG76/$W76,""))</f>
        <v/>
      </c>
      <c r="AI76" s="37">
        <f>IF(OR($A76="",$AD76="",$AE76=""),"",IFERROR($AE76-$AD76,""))</f>
        <v/>
      </c>
      <c r="AJ76" s="26">
        <f>IF($A76="","",IF($I76="","Review: missing status",IF(OR($G76="",$K76="",$O76="",$P76="",$Q76="",NOT(ISNUMBER(Assumptions!$L$6)),NOT(ISNUMBER(Assumptions!$L$7))),"Review: check assumptions",IF($I76="Completed",IF(OR($S76="",$N76="",$U76="",$W76="",$AE76=""),"Review: missing actuals",IF($AI76&gt;Assumptions!$L$6,"Review: cost over estimate",IF($AH76&lt;Assumptions!$L$7,"Review: low margin","Complete"))),IF($I76="Cancelled","No costing review","Pending completion")))))</f>
        <v/>
      </c>
    </row>
    <row r="77">
      <c r="A77" s="18" t="n"/>
      <c r="B77" s="35" t="n"/>
      <c r="C77" s="18" t="n"/>
      <c r="D77" s="18" t="n"/>
      <c r="E77" s="18" t="n"/>
      <c r="F77" s="18" t="n"/>
      <c r="G77" s="18" t="n"/>
      <c r="H77" s="19" t="n"/>
      <c r="I77" s="19" t="n"/>
      <c r="J77" s="18" t="n"/>
      <c r="K77" s="18" t="n"/>
      <c r="L77" s="20">
        <f>IF(OR($A77="",$K77=""),"",IFERROR(VLOOKUP($K77,Assumptions!$C$5:$E$104,2,FALSE),""))</f>
        <v/>
      </c>
      <c r="M77" s="21" t="n"/>
      <c r="N77" s="21" t="n"/>
      <c r="O77" s="39">
        <f>IF(OR($A77="",$G77=""),"",IFERROR(VLOOKUP($G77,Assumptions!$A$5:$B$104,2,FALSE),""))</f>
        <v/>
      </c>
      <c r="P77" s="39">
        <f>IF(OR($A77="",$K77=""),"",IFERROR(VLOOKUP($K77,Assumptions!$C$5:$E$104,3,FALSE),""))</f>
        <v/>
      </c>
      <c r="Q77" s="39">
        <f>IF($A77="","",IFERROR(Assumptions!$L$5,""))</f>
        <v/>
      </c>
      <c r="R77" s="21" t="n"/>
      <c r="S77" s="21" t="n"/>
      <c r="T77" s="23" t="n"/>
      <c r="U77" s="23" t="n"/>
      <c r="V77" s="40" t="n"/>
      <c r="W77" s="40" t="n"/>
      <c r="X77" s="36">
        <f>IF(OR($A77="",$R77="",$O77=""),"",IFERROR($R77*$O77,""))</f>
        <v/>
      </c>
      <c r="Y77" s="36">
        <f>IF(OR($A77="",$S77="",$O77=""),"",IFERROR($S77*$O77,""))</f>
        <v/>
      </c>
      <c r="Z77" s="36">
        <f>IF(OR($A77="",$M77="",$P77=""),"",IFERROR($M77*$P77,""))</f>
        <v/>
      </c>
      <c r="AA77" s="36">
        <f>IF(OR($A77="",$N77="",$P77=""),"",IFERROR($N77*$P77,""))</f>
        <v/>
      </c>
      <c r="AB77" s="36">
        <f>IF(OR($A77="",$T77="",$Q77=""),"",IFERROR($T77*$Q77,""))</f>
        <v/>
      </c>
      <c r="AC77" s="36">
        <f>IF(OR($A77="",$U77="",$Q77=""),"",IFERROR($U77*$Q77,""))</f>
        <v/>
      </c>
      <c r="AD77" s="36">
        <f>IF($A77="","",IF(OR($R77="",$M77="",$T77="",$O77="",$P77="",$Q77=""),"",SUM($X77,$Z77,$AB77)))</f>
        <v/>
      </c>
      <c r="AE77" s="36">
        <f>IF($A77="","",IF(OR($S77="",$N77="",$U77="",$O77="",$P77="",$Q77=""),"",SUM($Y77,$AA77,$AC77)))</f>
        <v/>
      </c>
      <c r="AF77" s="36">
        <f>IF(OR($A77="",$V77="",$AD77=""),"",IFERROR($V77-$AD77,""))</f>
        <v/>
      </c>
      <c r="AG77" s="36">
        <f>IF(OR($A77="",$W77="",$AE77=""),"",IFERROR($W77-$AE77,""))</f>
        <v/>
      </c>
      <c r="AH77" s="41">
        <f>IF(OR($A77="",$W77="",$AG77=""),"",IFERROR($AG77/$W77,""))</f>
        <v/>
      </c>
      <c r="AI77" s="36">
        <f>IF(OR($A77="",$AD77="",$AE77=""),"",IFERROR($AE77-$AD77,""))</f>
        <v/>
      </c>
      <c r="AJ77" s="20">
        <f>IF($A77="","",IF($I77="","Review: missing status",IF(OR($G77="",$K77="",$O77="",$P77="",$Q77="",NOT(ISNUMBER(Assumptions!$L$6)),NOT(ISNUMBER(Assumptions!$L$7))),"Review: check assumptions",IF($I77="Completed",IF(OR($S77="",$N77="",$U77="",$W77="",$AE77=""),"Review: missing actuals",IF($AI77&gt;Assumptions!$L$6,"Review: cost over estimate",IF($AH77&lt;Assumptions!$L$7,"Review: low margin","Complete"))),IF($I77="Cancelled","No costing review","Pending completion")))))</f>
        <v/>
      </c>
    </row>
    <row r="78">
      <c r="A78" s="18" t="n"/>
      <c r="B78" s="35" t="n"/>
      <c r="C78" s="18" t="n"/>
      <c r="D78" s="18" t="n"/>
      <c r="E78" s="18" t="n"/>
      <c r="F78" s="18" t="n"/>
      <c r="G78" s="18" t="n"/>
      <c r="H78" s="19" t="n"/>
      <c r="I78" s="19" t="n"/>
      <c r="J78" s="18" t="n"/>
      <c r="K78" s="18" t="n"/>
      <c r="L78" s="26">
        <f>IF(OR($A78="",$K78=""),"",IFERROR(VLOOKUP($K78,Assumptions!$C$5:$E$104,2,FALSE),""))</f>
        <v/>
      </c>
      <c r="M78" s="21" t="n"/>
      <c r="N78" s="21" t="n"/>
      <c r="O78" s="42">
        <f>IF(OR($A78="",$G78=""),"",IFERROR(VLOOKUP($G78,Assumptions!$A$5:$B$104,2,FALSE),""))</f>
        <v/>
      </c>
      <c r="P78" s="42">
        <f>IF(OR($A78="",$K78=""),"",IFERROR(VLOOKUP($K78,Assumptions!$C$5:$E$104,3,FALSE),""))</f>
        <v/>
      </c>
      <c r="Q78" s="42">
        <f>IF($A78="","",IFERROR(Assumptions!$L$5,""))</f>
        <v/>
      </c>
      <c r="R78" s="21" t="n"/>
      <c r="S78" s="21" t="n"/>
      <c r="T78" s="23" t="n"/>
      <c r="U78" s="23" t="n"/>
      <c r="V78" s="40" t="n"/>
      <c r="W78" s="40" t="n"/>
      <c r="X78" s="37">
        <f>IF(OR($A78="",$R78="",$O78=""),"",IFERROR($R78*$O78,""))</f>
        <v/>
      </c>
      <c r="Y78" s="37">
        <f>IF(OR($A78="",$S78="",$O78=""),"",IFERROR($S78*$O78,""))</f>
        <v/>
      </c>
      <c r="Z78" s="37">
        <f>IF(OR($A78="",$M78="",$P78=""),"",IFERROR($M78*$P78,""))</f>
        <v/>
      </c>
      <c r="AA78" s="37">
        <f>IF(OR($A78="",$N78="",$P78=""),"",IFERROR($N78*$P78,""))</f>
        <v/>
      </c>
      <c r="AB78" s="37">
        <f>IF(OR($A78="",$T78="",$Q78=""),"",IFERROR($T78*$Q78,""))</f>
        <v/>
      </c>
      <c r="AC78" s="37">
        <f>IF(OR($A78="",$U78="",$Q78=""),"",IFERROR($U78*$Q78,""))</f>
        <v/>
      </c>
      <c r="AD78" s="37">
        <f>IF($A78="","",IF(OR($R78="",$M78="",$T78="",$O78="",$P78="",$Q78=""),"",SUM($X78,$Z78,$AB78)))</f>
        <v/>
      </c>
      <c r="AE78" s="37">
        <f>IF($A78="","",IF(OR($S78="",$N78="",$U78="",$O78="",$P78="",$Q78=""),"",SUM($Y78,$AA78,$AC78)))</f>
        <v/>
      </c>
      <c r="AF78" s="37">
        <f>IF(OR($A78="",$V78="",$AD78=""),"",IFERROR($V78-$AD78,""))</f>
        <v/>
      </c>
      <c r="AG78" s="37">
        <f>IF(OR($A78="",$W78="",$AE78=""),"",IFERROR($W78-$AE78,""))</f>
        <v/>
      </c>
      <c r="AH78" s="38">
        <f>IF(OR($A78="",$W78="",$AG78=""),"",IFERROR($AG78/$W78,""))</f>
        <v/>
      </c>
      <c r="AI78" s="37">
        <f>IF(OR($A78="",$AD78="",$AE78=""),"",IFERROR($AE78-$AD78,""))</f>
        <v/>
      </c>
      <c r="AJ78" s="26">
        <f>IF($A78="","",IF($I78="","Review: missing status",IF(OR($G78="",$K78="",$O78="",$P78="",$Q78="",NOT(ISNUMBER(Assumptions!$L$6)),NOT(ISNUMBER(Assumptions!$L$7))),"Review: check assumptions",IF($I78="Completed",IF(OR($S78="",$N78="",$U78="",$W78="",$AE78=""),"Review: missing actuals",IF($AI78&gt;Assumptions!$L$6,"Review: cost over estimate",IF($AH78&lt;Assumptions!$L$7,"Review: low margin","Complete"))),IF($I78="Cancelled","No costing review","Pending completion")))))</f>
        <v/>
      </c>
    </row>
    <row r="79">
      <c r="A79" s="18" t="n"/>
      <c r="B79" s="35" t="n"/>
      <c r="C79" s="18" t="n"/>
      <c r="D79" s="18" t="n"/>
      <c r="E79" s="18" t="n"/>
      <c r="F79" s="18" t="n"/>
      <c r="G79" s="18" t="n"/>
      <c r="H79" s="19" t="n"/>
      <c r="I79" s="19" t="n"/>
      <c r="J79" s="18" t="n"/>
      <c r="K79" s="18" t="n"/>
      <c r="L79" s="20">
        <f>IF(OR($A79="",$K79=""),"",IFERROR(VLOOKUP($K79,Assumptions!$C$5:$E$104,2,FALSE),""))</f>
        <v/>
      </c>
      <c r="M79" s="21" t="n"/>
      <c r="N79" s="21" t="n"/>
      <c r="O79" s="39">
        <f>IF(OR($A79="",$G79=""),"",IFERROR(VLOOKUP($G79,Assumptions!$A$5:$B$104,2,FALSE),""))</f>
        <v/>
      </c>
      <c r="P79" s="39">
        <f>IF(OR($A79="",$K79=""),"",IFERROR(VLOOKUP($K79,Assumptions!$C$5:$E$104,3,FALSE),""))</f>
        <v/>
      </c>
      <c r="Q79" s="39">
        <f>IF($A79="","",IFERROR(Assumptions!$L$5,""))</f>
        <v/>
      </c>
      <c r="R79" s="21" t="n"/>
      <c r="S79" s="21" t="n"/>
      <c r="T79" s="23" t="n"/>
      <c r="U79" s="23" t="n"/>
      <c r="V79" s="40" t="n"/>
      <c r="W79" s="40" t="n"/>
      <c r="X79" s="36">
        <f>IF(OR($A79="",$R79="",$O79=""),"",IFERROR($R79*$O79,""))</f>
        <v/>
      </c>
      <c r="Y79" s="36">
        <f>IF(OR($A79="",$S79="",$O79=""),"",IFERROR($S79*$O79,""))</f>
        <v/>
      </c>
      <c r="Z79" s="36">
        <f>IF(OR($A79="",$M79="",$P79=""),"",IFERROR($M79*$P79,""))</f>
        <v/>
      </c>
      <c r="AA79" s="36">
        <f>IF(OR($A79="",$N79="",$P79=""),"",IFERROR($N79*$P79,""))</f>
        <v/>
      </c>
      <c r="AB79" s="36">
        <f>IF(OR($A79="",$T79="",$Q79=""),"",IFERROR($T79*$Q79,""))</f>
        <v/>
      </c>
      <c r="AC79" s="36">
        <f>IF(OR($A79="",$U79="",$Q79=""),"",IFERROR($U79*$Q79,""))</f>
        <v/>
      </c>
      <c r="AD79" s="36">
        <f>IF($A79="","",IF(OR($R79="",$M79="",$T79="",$O79="",$P79="",$Q79=""),"",SUM($X79,$Z79,$AB79)))</f>
        <v/>
      </c>
      <c r="AE79" s="36">
        <f>IF($A79="","",IF(OR($S79="",$N79="",$U79="",$O79="",$P79="",$Q79=""),"",SUM($Y79,$AA79,$AC79)))</f>
        <v/>
      </c>
      <c r="AF79" s="36">
        <f>IF(OR($A79="",$V79="",$AD79=""),"",IFERROR($V79-$AD79,""))</f>
        <v/>
      </c>
      <c r="AG79" s="36">
        <f>IF(OR($A79="",$W79="",$AE79=""),"",IFERROR($W79-$AE79,""))</f>
        <v/>
      </c>
      <c r="AH79" s="41">
        <f>IF(OR($A79="",$W79="",$AG79=""),"",IFERROR($AG79/$W79,""))</f>
        <v/>
      </c>
      <c r="AI79" s="36">
        <f>IF(OR($A79="",$AD79="",$AE79=""),"",IFERROR($AE79-$AD79,""))</f>
        <v/>
      </c>
      <c r="AJ79" s="20">
        <f>IF($A79="","",IF($I79="","Review: missing status",IF(OR($G79="",$K79="",$O79="",$P79="",$Q79="",NOT(ISNUMBER(Assumptions!$L$6)),NOT(ISNUMBER(Assumptions!$L$7))),"Review: check assumptions",IF($I79="Completed",IF(OR($S79="",$N79="",$U79="",$W79="",$AE79=""),"Review: missing actuals",IF($AI79&gt;Assumptions!$L$6,"Review: cost over estimate",IF($AH79&lt;Assumptions!$L$7,"Review: low margin","Complete"))),IF($I79="Cancelled","No costing review","Pending completion")))))</f>
        <v/>
      </c>
    </row>
    <row r="80">
      <c r="A80" s="18" t="n"/>
      <c r="B80" s="35" t="n"/>
      <c r="C80" s="18" t="n"/>
      <c r="D80" s="18" t="n"/>
      <c r="E80" s="18" t="n"/>
      <c r="F80" s="18" t="n"/>
      <c r="G80" s="18" t="n"/>
      <c r="H80" s="19" t="n"/>
      <c r="I80" s="19" t="n"/>
      <c r="J80" s="18" t="n"/>
      <c r="K80" s="18" t="n"/>
      <c r="L80" s="26">
        <f>IF(OR($A80="",$K80=""),"",IFERROR(VLOOKUP($K80,Assumptions!$C$5:$E$104,2,FALSE),""))</f>
        <v/>
      </c>
      <c r="M80" s="21" t="n"/>
      <c r="N80" s="21" t="n"/>
      <c r="O80" s="42">
        <f>IF(OR($A80="",$G80=""),"",IFERROR(VLOOKUP($G80,Assumptions!$A$5:$B$104,2,FALSE),""))</f>
        <v/>
      </c>
      <c r="P80" s="42">
        <f>IF(OR($A80="",$K80=""),"",IFERROR(VLOOKUP($K80,Assumptions!$C$5:$E$104,3,FALSE),""))</f>
        <v/>
      </c>
      <c r="Q80" s="42">
        <f>IF($A80="","",IFERROR(Assumptions!$L$5,""))</f>
        <v/>
      </c>
      <c r="R80" s="21" t="n"/>
      <c r="S80" s="21" t="n"/>
      <c r="T80" s="23" t="n"/>
      <c r="U80" s="23" t="n"/>
      <c r="V80" s="40" t="n"/>
      <c r="W80" s="40" t="n"/>
      <c r="X80" s="37">
        <f>IF(OR($A80="",$R80="",$O80=""),"",IFERROR($R80*$O80,""))</f>
        <v/>
      </c>
      <c r="Y80" s="37">
        <f>IF(OR($A80="",$S80="",$O80=""),"",IFERROR($S80*$O80,""))</f>
        <v/>
      </c>
      <c r="Z80" s="37">
        <f>IF(OR($A80="",$M80="",$P80=""),"",IFERROR($M80*$P80,""))</f>
        <v/>
      </c>
      <c r="AA80" s="37">
        <f>IF(OR($A80="",$N80="",$P80=""),"",IFERROR($N80*$P80,""))</f>
        <v/>
      </c>
      <c r="AB80" s="37">
        <f>IF(OR($A80="",$T80="",$Q80=""),"",IFERROR($T80*$Q80,""))</f>
        <v/>
      </c>
      <c r="AC80" s="37">
        <f>IF(OR($A80="",$U80="",$Q80=""),"",IFERROR($U80*$Q80,""))</f>
        <v/>
      </c>
      <c r="AD80" s="37">
        <f>IF($A80="","",IF(OR($R80="",$M80="",$T80="",$O80="",$P80="",$Q80=""),"",SUM($X80,$Z80,$AB80)))</f>
        <v/>
      </c>
      <c r="AE80" s="37">
        <f>IF($A80="","",IF(OR($S80="",$N80="",$U80="",$O80="",$P80="",$Q80=""),"",SUM($Y80,$AA80,$AC80)))</f>
        <v/>
      </c>
      <c r="AF80" s="37">
        <f>IF(OR($A80="",$V80="",$AD80=""),"",IFERROR($V80-$AD80,""))</f>
        <v/>
      </c>
      <c r="AG80" s="37">
        <f>IF(OR($A80="",$W80="",$AE80=""),"",IFERROR($W80-$AE80,""))</f>
        <v/>
      </c>
      <c r="AH80" s="38">
        <f>IF(OR($A80="",$W80="",$AG80=""),"",IFERROR($AG80/$W80,""))</f>
        <v/>
      </c>
      <c r="AI80" s="37">
        <f>IF(OR($A80="",$AD80="",$AE80=""),"",IFERROR($AE80-$AD80,""))</f>
        <v/>
      </c>
      <c r="AJ80" s="26">
        <f>IF($A80="","",IF($I80="","Review: missing status",IF(OR($G80="",$K80="",$O80="",$P80="",$Q80="",NOT(ISNUMBER(Assumptions!$L$6)),NOT(ISNUMBER(Assumptions!$L$7))),"Review: check assumptions",IF($I80="Completed",IF(OR($S80="",$N80="",$U80="",$W80="",$AE80=""),"Review: missing actuals",IF($AI80&gt;Assumptions!$L$6,"Review: cost over estimate",IF($AH80&lt;Assumptions!$L$7,"Review: low margin","Complete"))),IF($I80="Cancelled","No costing review","Pending completion")))))</f>
        <v/>
      </c>
    </row>
    <row r="81">
      <c r="A81" s="18" t="n"/>
      <c r="B81" s="35" t="n"/>
      <c r="C81" s="18" t="n"/>
      <c r="D81" s="18" t="n"/>
      <c r="E81" s="18" t="n"/>
      <c r="F81" s="18" t="n"/>
      <c r="G81" s="18" t="n"/>
      <c r="H81" s="19" t="n"/>
      <c r="I81" s="19" t="n"/>
      <c r="J81" s="18" t="n"/>
      <c r="K81" s="18" t="n"/>
      <c r="L81" s="20">
        <f>IF(OR($A81="",$K81=""),"",IFERROR(VLOOKUP($K81,Assumptions!$C$5:$E$104,2,FALSE),""))</f>
        <v/>
      </c>
      <c r="M81" s="21" t="n"/>
      <c r="N81" s="21" t="n"/>
      <c r="O81" s="39">
        <f>IF(OR($A81="",$G81=""),"",IFERROR(VLOOKUP($G81,Assumptions!$A$5:$B$104,2,FALSE),""))</f>
        <v/>
      </c>
      <c r="P81" s="39">
        <f>IF(OR($A81="",$K81=""),"",IFERROR(VLOOKUP($K81,Assumptions!$C$5:$E$104,3,FALSE),""))</f>
        <v/>
      </c>
      <c r="Q81" s="39">
        <f>IF($A81="","",IFERROR(Assumptions!$L$5,""))</f>
        <v/>
      </c>
      <c r="R81" s="21" t="n"/>
      <c r="S81" s="21" t="n"/>
      <c r="T81" s="23" t="n"/>
      <c r="U81" s="23" t="n"/>
      <c r="V81" s="40" t="n"/>
      <c r="W81" s="40" t="n"/>
      <c r="X81" s="36">
        <f>IF(OR($A81="",$R81="",$O81=""),"",IFERROR($R81*$O81,""))</f>
        <v/>
      </c>
      <c r="Y81" s="36">
        <f>IF(OR($A81="",$S81="",$O81=""),"",IFERROR($S81*$O81,""))</f>
        <v/>
      </c>
      <c r="Z81" s="36">
        <f>IF(OR($A81="",$M81="",$P81=""),"",IFERROR($M81*$P81,""))</f>
        <v/>
      </c>
      <c r="AA81" s="36">
        <f>IF(OR($A81="",$N81="",$P81=""),"",IFERROR($N81*$P81,""))</f>
        <v/>
      </c>
      <c r="AB81" s="36">
        <f>IF(OR($A81="",$T81="",$Q81=""),"",IFERROR($T81*$Q81,""))</f>
        <v/>
      </c>
      <c r="AC81" s="36">
        <f>IF(OR($A81="",$U81="",$Q81=""),"",IFERROR($U81*$Q81,""))</f>
        <v/>
      </c>
      <c r="AD81" s="36">
        <f>IF($A81="","",IF(OR($R81="",$M81="",$T81="",$O81="",$P81="",$Q81=""),"",SUM($X81,$Z81,$AB81)))</f>
        <v/>
      </c>
      <c r="AE81" s="36">
        <f>IF($A81="","",IF(OR($S81="",$N81="",$U81="",$O81="",$P81="",$Q81=""),"",SUM($Y81,$AA81,$AC81)))</f>
        <v/>
      </c>
      <c r="AF81" s="36">
        <f>IF(OR($A81="",$V81="",$AD81=""),"",IFERROR($V81-$AD81,""))</f>
        <v/>
      </c>
      <c r="AG81" s="36">
        <f>IF(OR($A81="",$W81="",$AE81=""),"",IFERROR($W81-$AE81,""))</f>
        <v/>
      </c>
      <c r="AH81" s="41">
        <f>IF(OR($A81="",$W81="",$AG81=""),"",IFERROR($AG81/$W81,""))</f>
        <v/>
      </c>
      <c r="AI81" s="36">
        <f>IF(OR($A81="",$AD81="",$AE81=""),"",IFERROR($AE81-$AD81,""))</f>
        <v/>
      </c>
      <c r="AJ81" s="20">
        <f>IF($A81="","",IF($I81="","Review: missing status",IF(OR($G81="",$K81="",$O81="",$P81="",$Q81="",NOT(ISNUMBER(Assumptions!$L$6)),NOT(ISNUMBER(Assumptions!$L$7))),"Review: check assumptions",IF($I81="Completed",IF(OR($S81="",$N81="",$U81="",$W81="",$AE81=""),"Review: missing actuals",IF($AI81&gt;Assumptions!$L$6,"Review: cost over estimate",IF($AH81&lt;Assumptions!$L$7,"Review: low margin","Complete"))),IF($I81="Cancelled","No costing review","Pending completion")))))</f>
        <v/>
      </c>
    </row>
    <row r="82">
      <c r="A82" s="18" t="n"/>
      <c r="B82" s="35" t="n"/>
      <c r="C82" s="18" t="n"/>
      <c r="D82" s="18" t="n"/>
      <c r="E82" s="18" t="n"/>
      <c r="F82" s="18" t="n"/>
      <c r="G82" s="18" t="n"/>
      <c r="H82" s="19" t="n"/>
      <c r="I82" s="19" t="n"/>
      <c r="J82" s="18" t="n"/>
      <c r="K82" s="18" t="n"/>
      <c r="L82" s="26">
        <f>IF(OR($A82="",$K82=""),"",IFERROR(VLOOKUP($K82,Assumptions!$C$5:$E$104,2,FALSE),""))</f>
        <v/>
      </c>
      <c r="M82" s="21" t="n"/>
      <c r="N82" s="21" t="n"/>
      <c r="O82" s="42">
        <f>IF(OR($A82="",$G82=""),"",IFERROR(VLOOKUP($G82,Assumptions!$A$5:$B$104,2,FALSE),""))</f>
        <v/>
      </c>
      <c r="P82" s="42">
        <f>IF(OR($A82="",$K82=""),"",IFERROR(VLOOKUP($K82,Assumptions!$C$5:$E$104,3,FALSE),""))</f>
        <v/>
      </c>
      <c r="Q82" s="42">
        <f>IF($A82="","",IFERROR(Assumptions!$L$5,""))</f>
        <v/>
      </c>
      <c r="R82" s="21" t="n"/>
      <c r="S82" s="21" t="n"/>
      <c r="T82" s="23" t="n"/>
      <c r="U82" s="23" t="n"/>
      <c r="V82" s="40" t="n"/>
      <c r="W82" s="40" t="n"/>
      <c r="X82" s="37">
        <f>IF(OR($A82="",$R82="",$O82=""),"",IFERROR($R82*$O82,""))</f>
        <v/>
      </c>
      <c r="Y82" s="37">
        <f>IF(OR($A82="",$S82="",$O82=""),"",IFERROR($S82*$O82,""))</f>
        <v/>
      </c>
      <c r="Z82" s="37">
        <f>IF(OR($A82="",$M82="",$P82=""),"",IFERROR($M82*$P82,""))</f>
        <v/>
      </c>
      <c r="AA82" s="37">
        <f>IF(OR($A82="",$N82="",$P82=""),"",IFERROR($N82*$P82,""))</f>
        <v/>
      </c>
      <c r="AB82" s="37">
        <f>IF(OR($A82="",$T82="",$Q82=""),"",IFERROR($T82*$Q82,""))</f>
        <v/>
      </c>
      <c r="AC82" s="37">
        <f>IF(OR($A82="",$U82="",$Q82=""),"",IFERROR($U82*$Q82,""))</f>
        <v/>
      </c>
      <c r="AD82" s="37">
        <f>IF($A82="","",IF(OR($R82="",$M82="",$T82="",$O82="",$P82="",$Q82=""),"",SUM($X82,$Z82,$AB82)))</f>
        <v/>
      </c>
      <c r="AE82" s="37">
        <f>IF($A82="","",IF(OR($S82="",$N82="",$U82="",$O82="",$P82="",$Q82=""),"",SUM($Y82,$AA82,$AC82)))</f>
        <v/>
      </c>
      <c r="AF82" s="37">
        <f>IF(OR($A82="",$V82="",$AD82=""),"",IFERROR($V82-$AD82,""))</f>
        <v/>
      </c>
      <c r="AG82" s="37">
        <f>IF(OR($A82="",$W82="",$AE82=""),"",IFERROR($W82-$AE82,""))</f>
        <v/>
      </c>
      <c r="AH82" s="38">
        <f>IF(OR($A82="",$W82="",$AG82=""),"",IFERROR($AG82/$W82,""))</f>
        <v/>
      </c>
      <c r="AI82" s="37">
        <f>IF(OR($A82="",$AD82="",$AE82=""),"",IFERROR($AE82-$AD82,""))</f>
        <v/>
      </c>
      <c r="AJ82" s="26">
        <f>IF($A82="","",IF($I82="","Review: missing status",IF(OR($G82="",$K82="",$O82="",$P82="",$Q82="",NOT(ISNUMBER(Assumptions!$L$6)),NOT(ISNUMBER(Assumptions!$L$7))),"Review: check assumptions",IF($I82="Completed",IF(OR($S82="",$N82="",$U82="",$W82="",$AE82=""),"Review: missing actuals",IF($AI82&gt;Assumptions!$L$6,"Review: cost over estimate",IF($AH82&lt;Assumptions!$L$7,"Review: low margin","Complete"))),IF($I82="Cancelled","No costing review","Pending completion")))))</f>
        <v/>
      </c>
    </row>
    <row r="83">
      <c r="A83" s="18" t="n"/>
      <c r="B83" s="35" t="n"/>
      <c r="C83" s="18" t="n"/>
      <c r="D83" s="18" t="n"/>
      <c r="E83" s="18" t="n"/>
      <c r="F83" s="18" t="n"/>
      <c r="G83" s="18" t="n"/>
      <c r="H83" s="19" t="n"/>
      <c r="I83" s="19" t="n"/>
      <c r="J83" s="18" t="n"/>
      <c r="K83" s="18" t="n"/>
      <c r="L83" s="20">
        <f>IF(OR($A83="",$K83=""),"",IFERROR(VLOOKUP($K83,Assumptions!$C$5:$E$104,2,FALSE),""))</f>
        <v/>
      </c>
      <c r="M83" s="21" t="n"/>
      <c r="N83" s="21" t="n"/>
      <c r="O83" s="39">
        <f>IF(OR($A83="",$G83=""),"",IFERROR(VLOOKUP($G83,Assumptions!$A$5:$B$104,2,FALSE),""))</f>
        <v/>
      </c>
      <c r="P83" s="39">
        <f>IF(OR($A83="",$K83=""),"",IFERROR(VLOOKUP($K83,Assumptions!$C$5:$E$104,3,FALSE),""))</f>
        <v/>
      </c>
      <c r="Q83" s="39">
        <f>IF($A83="","",IFERROR(Assumptions!$L$5,""))</f>
        <v/>
      </c>
      <c r="R83" s="21" t="n"/>
      <c r="S83" s="21" t="n"/>
      <c r="T83" s="23" t="n"/>
      <c r="U83" s="23" t="n"/>
      <c r="V83" s="40" t="n"/>
      <c r="W83" s="40" t="n"/>
      <c r="X83" s="36">
        <f>IF(OR($A83="",$R83="",$O83=""),"",IFERROR($R83*$O83,""))</f>
        <v/>
      </c>
      <c r="Y83" s="36">
        <f>IF(OR($A83="",$S83="",$O83=""),"",IFERROR($S83*$O83,""))</f>
        <v/>
      </c>
      <c r="Z83" s="36">
        <f>IF(OR($A83="",$M83="",$P83=""),"",IFERROR($M83*$P83,""))</f>
        <v/>
      </c>
      <c r="AA83" s="36">
        <f>IF(OR($A83="",$N83="",$P83=""),"",IFERROR($N83*$P83,""))</f>
        <v/>
      </c>
      <c r="AB83" s="36">
        <f>IF(OR($A83="",$T83="",$Q83=""),"",IFERROR($T83*$Q83,""))</f>
        <v/>
      </c>
      <c r="AC83" s="36">
        <f>IF(OR($A83="",$U83="",$Q83=""),"",IFERROR($U83*$Q83,""))</f>
        <v/>
      </c>
      <c r="AD83" s="36">
        <f>IF($A83="","",IF(OR($R83="",$M83="",$T83="",$O83="",$P83="",$Q83=""),"",SUM($X83,$Z83,$AB83)))</f>
        <v/>
      </c>
      <c r="AE83" s="36">
        <f>IF($A83="","",IF(OR($S83="",$N83="",$U83="",$O83="",$P83="",$Q83=""),"",SUM($Y83,$AA83,$AC83)))</f>
        <v/>
      </c>
      <c r="AF83" s="36">
        <f>IF(OR($A83="",$V83="",$AD83=""),"",IFERROR($V83-$AD83,""))</f>
        <v/>
      </c>
      <c r="AG83" s="36">
        <f>IF(OR($A83="",$W83="",$AE83=""),"",IFERROR($W83-$AE83,""))</f>
        <v/>
      </c>
      <c r="AH83" s="41">
        <f>IF(OR($A83="",$W83="",$AG83=""),"",IFERROR($AG83/$W83,""))</f>
        <v/>
      </c>
      <c r="AI83" s="36">
        <f>IF(OR($A83="",$AD83="",$AE83=""),"",IFERROR($AE83-$AD83,""))</f>
        <v/>
      </c>
      <c r="AJ83" s="20">
        <f>IF($A83="","",IF($I83="","Review: missing status",IF(OR($G83="",$K83="",$O83="",$P83="",$Q83="",NOT(ISNUMBER(Assumptions!$L$6)),NOT(ISNUMBER(Assumptions!$L$7))),"Review: check assumptions",IF($I83="Completed",IF(OR($S83="",$N83="",$U83="",$W83="",$AE83=""),"Review: missing actuals",IF($AI83&gt;Assumptions!$L$6,"Review: cost over estimate",IF($AH83&lt;Assumptions!$L$7,"Review: low margin","Complete"))),IF($I83="Cancelled","No costing review","Pending completion")))))</f>
        <v/>
      </c>
    </row>
    <row r="84">
      <c r="A84" s="18" t="n"/>
      <c r="B84" s="35" t="n"/>
      <c r="C84" s="18" t="n"/>
      <c r="D84" s="18" t="n"/>
      <c r="E84" s="18" t="n"/>
      <c r="F84" s="18" t="n"/>
      <c r="G84" s="18" t="n"/>
      <c r="H84" s="19" t="n"/>
      <c r="I84" s="19" t="n"/>
      <c r="J84" s="18" t="n"/>
      <c r="K84" s="18" t="n"/>
      <c r="L84" s="26">
        <f>IF(OR($A84="",$K84=""),"",IFERROR(VLOOKUP($K84,Assumptions!$C$5:$E$104,2,FALSE),""))</f>
        <v/>
      </c>
      <c r="M84" s="21" t="n"/>
      <c r="N84" s="21" t="n"/>
      <c r="O84" s="42">
        <f>IF(OR($A84="",$G84=""),"",IFERROR(VLOOKUP($G84,Assumptions!$A$5:$B$104,2,FALSE),""))</f>
        <v/>
      </c>
      <c r="P84" s="42">
        <f>IF(OR($A84="",$K84=""),"",IFERROR(VLOOKUP($K84,Assumptions!$C$5:$E$104,3,FALSE),""))</f>
        <v/>
      </c>
      <c r="Q84" s="42">
        <f>IF($A84="","",IFERROR(Assumptions!$L$5,""))</f>
        <v/>
      </c>
      <c r="R84" s="21" t="n"/>
      <c r="S84" s="21" t="n"/>
      <c r="T84" s="23" t="n"/>
      <c r="U84" s="23" t="n"/>
      <c r="V84" s="40" t="n"/>
      <c r="W84" s="40" t="n"/>
      <c r="X84" s="37">
        <f>IF(OR($A84="",$R84="",$O84=""),"",IFERROR($R84*$O84,""))</f>
        <v/>
      </c>
      <c r="Y84" s="37">
        <f>IF(OR($A84="",$S84="",$O84=""),"",IFERROR($S84*$O84,""))</f>
        <v/>
      </c>
      <c r="Z84" s="37">
        <f>IF(OR($A84="",$M84="",$P84=""),"",IFERROR($M84*$P84,""))</f>
        <v/>
      </c>
      <c r="AA84" s="37">
        <f>IF(OR($A84="",$N84="",$P84=""),"",IFERROR($N84*$P84,""))</f>
        <v/>
      </c>
      <c r="AB84" s="37">
        <f>IF(OR($A84="",$T84="",$Q84=""),"",IFERROR($T84*$Q84,""))</f>
        <v/>
      </c>
      <c r="AC84" s="37">
        <f>IF(OR($A84="",$U84="",$Q84=""),"",IFERROR($U84*$Q84,""))</f>
        <v/>
      </c>
      <c r="AD84" s="37">
        <f>IF($A84="","",IF(OR($R84="",$M84="",$T84="",$O84="",$P84="",$Q84=""),"",SUM($X84,$Z84,$AB84)))</f>
        <v/>
      </c>
      <c r="AE84" s="37">
        <f>IF($A84="","",IF(OR($S84="",$N84="",$U84="",$O84="",$P84="",$Q84=""),"",SUM($Y84,$AA84,$AC84)))</f>
        <v/>
      </c>
      <c r="AF84" s="37">
        <f>IF(OR($A84="",$V84="",$AD84=""),"",IFERROR($V84-$AD84,""))</f>
        <v/>
      </c>
      <c r="AG84" s="37">
        <f>IF(OR($A84="",$W84="",$AE84=""),"",IFERROR($W84-$AE84,""))</f>
        <v/>
      </c>
      <c r="AH84" s="38">
        <f>IF(OR($A84="",$W84="",$AG84=""),"",IFERROR($AG84/$W84,""))</f>
        <v/>
      </c>
      <c r="AI84" s="37">
        <f>IF(OR($A84="",$AD84="",$AE84=""),"",IFERROR($AE84-$AD84,""))</f>
        <v/>
      </c>
      <c r="AJ84" s="26">
        <f>IF($A84="","",IF($I84="","Review: missing status",IF(OR($G84="",$K84="",$O84="",$P84="",$Q84="",NOT(ISNUMBER(Assumptions!$L$6)),NOT(ISNUMBER(Assumptions!$L$7))),"Review: check assumptions",IF($I84="Completed",IF(OR($S84="",$N84="",$U84="",$W84="",$AE84=""),"Review: missing actuals",IF($AI84&gt;Assumptions!$L$6,"Review: cost over estimate",IF($AH84&lt;Assumptions!$L$7,"Review: low margin","Complete"))),IF($I84="Cancelled","No costing review","Pending completion")))))</f>
        <v/>
      </c>
    </row>
    <row r="85">
      <c r="A85" s="18" t="n"/>
      <c r="B85" s="35" t="n"/>
      <c r="C85" s="18" t="n"/>
      <c r="D85" s="18" t="n"/>
      <c r="E85" s="18" t="n"/>
      <c r="F85" s="18" t="n"/>
      <c r="G85" s="18" t="n"/>
      <c r="H85" s="19" t="n"/>
      <c r="I85" s="19" t="n"/>
      <c r="J85" s="18" t="n"/>
      <c r="K85" s="18" t="n"/>
      <c r="L85" s="20">
        <f>IF(OR($A85="",$K85=""),"",IFERROR(VLOOKUP($K85,Assumptions!$C$5:$E$104,2,FALSE),""))</f>
        <v/>
      </c>
      <c r="M85" s="21" t="n"/>
      <c r="N85" s="21" t="n"/>
      <c r="O85" s="39">
        <f>IF(OR($A85="",$G85=""),"",IFERROR(VLOOKUP($G85,Assumptions!$A$5:$B$104,2,FALSE),""))</f>
        <v/>
      </c>
      <c r="P85" s="39">
        <f>IF(OR($A85="",$K85=""),"",IFERROR(VLOOKUP($K85,Assumptions!$C$5:$E$104,3,FALSE),""))</f>
        <v/>
      </c>
      <c r="Q85" s="39">
        <f>IF($A85="","",IFERROR(Assumptions!$L$5,""))</f>
        <v/>
      </c>
      <c r="R85" s="21" t="n"/>
      <c r="S85" s="21" t="n"/>
      <c r="T85" s="23" t="n"/>
      <c r="U85" s="23" t="n"/>
      <c r="V85" s="40" t="n"/>
      <c r="W85" s="40" t="n"/>
      <c r="X85" s="36">
        <f>IF(OR($A85="",$R85="",$O85=""),"",IFERROR($R85*$O85,""))</f>
        <v/>
      </c>
      <c r="Y85" s="36">
        <f>IF(OR($A85="",$S85="",$O85=""),"",IFERROR($S85*$O85,""))</f>
        <v/>
      </c>
      <c r="Z85" s="36">
        <f>IF(OR($A85="",$M85="",$P85=""),"",IFERROR($M85*$P85,""))</f>
        <v/>
      </c>
      <c r="AA85" s="36">
        <f>IF(OR($A85="",$N85="",$P85=""),"",IFERROR($N85*$P85,""))</f>
        <v/>
      </c>
      <c r="AB85" s="36">
        <f>IF(OR($A85="",$T85="",$Q85=""),"",IFERROR($T85*$Q85,""))</f>
        <v/>
      </c>
      <c r="AC85" s="36">
        <f>IF(OR($A85="",$U85="",$Q85=""),"",IFERROR($U85*$Q85,""))</f>
        <v/>
      </c>
      <c r="AD85" s="36">
        <f>IF($A85="","",IF(OR($R85="",$M85="",$T85="",$O85="",$P85="",$Q85=""),"",SUM($X85,$Z85,$AB85)))</f>
        <v/>
      </c>
      <c r="AE85" s="36">
        <f>IF($A85="","",IF(OR($S85="",$N85="",$U85="",$O85="",$P85="",$Q85=""),"",SUM($Y85,$AA85,$AC85)))</f>
        <v/>
      </c>
      <c r="AF85" s="36">
        <f>IF(OR($A85="",$V85="",$AD85=""),"",IFERROR($V85-$AD85,""))</f>
        <v/>
      </c>
      <c r="AG85" s="36">
        <f>IF(OR($A85="",$W85="",$AE85=""),"",IFERROR($W85-$AE85,""))</f>
        <v/>
      </c>
      <c r="AH85" s="41">
        <f>IF(OR($A85="",$W85="",$AG85=""),"",IFERROR($AG85/$W85,""))</f>
        <v/>
      </c>
      <c r="AI85" s="36">
        <f>IF(OR($A85="",$AD85="",$AE85=""),"",IFERROR($AE85-$AD85,""))</f>
        <v/>
      </c>
      <c r="AJ85" s="20">
        <f>IF($A85="","",IF($I85="","Review: missing status",IF(OR($G85="",$K85="",$O85="",$P85="",$Q85="",NOT(ISNUMBER(Assumptions!$L$6)),NOT(ISNUMBER(Assumptions!$L$7))),"Review: check assumptions",IF($I85="Completed",IF(OR($S85="",$N85="",$U85="",$W85="",$AE85=""),"Review: missing actuals",IF($AI85&gt;Assumptions!$L$6,"Review: cost over estimate",IF($AH85&lt;Assumptions!$L$7,"Review: low margin","Complete"))),IF($I85="Cancelled","No costing review","Pending completion")))))</f>
        <v/>
      </c>
    </row>
    <row r="86">
      <c r="A86" s="18" t="n"/>
      <c r="B86" s="35" t="n"/>
      <c r="C86" s="18" t="n"/>
      <c r="D86" s="18" t="n"/>
      <c r="E86" s="18" t="n"/>
      <c r="F86" s="18" t="n"/>
      <c r="G86" s="18" t="n"/>
      <c r="H86" s="19" t="n"/>
      <c r="I86" s="19" t="n"/>
      <c r="J86" s="18" t="n"/>
      <c r="K86" s="18" t="n"/>
      <c r="L86" s="26">
        <f>IF(OR($A86="",$K86=""),"",IFERROR(VLOOKUP($K86,Assumptions!$C$5:$E$104,2,FALSE),""))</f>
        <v/>
      </c>
      <c r="M86" s="21" t="n"/>
      <c r="N86" s="21" t="n"/>
      <c r="O86" s="42">
        <f>IF(OR($A86="",$G86=""),"",IFERROR(VLOOKUP($G86,Assumptions!$A$5:$B$104,2,FALSE),""))</f>
        <v/>
      </c>
      <c r="P86" s="42">
        <f>IF(OR($A86="",$K86=""),"",IFERROR(VLOOKUP($K86,Assumptions!$C$5:$E$104,3,FALSE),""))</f>
        <v/>
      </c>
      <c r="Q86" s="42">
        <f>IF($A86="","",IFERROR(Assumptions!$L$5,""))</f>
        <v/>
      </c>
      <c r="R86" s="21" t="n"/>
      <c r="S86" s="21" t="n"/>
      <c r="T86" s="23" t="n"/>
      <c r="U86" s="23" t="n"/>
      <c r="V86" s="40" t="n"/>
      <c r="W86" s="40" t="n"/>
      <c r="X86" s="37">
        <f>IF(OR($A86="",$R86="",$O86=""),"",IFERROR($R86*$O86,""))</f>
        <v/>
      </c>
      <c r="Y86" s="37">
        <f>IF(OR($A86="",$S86="",$O86=""),"",IFERROR($S86*$O86,""))</f>
        <v/>
      </c>
      <c r="Z86" s="37">
        <f>IF(OR($A86="",$M86="",$P86=""),"",IFERROR($M86*$P86,""))</f>
        <v/>
      </c>
      <c r="AA86" s="37">
        <f>IF(OR($A86="",$N86="",$P86=""),"",IFERROR($N86*$P86,""))</f>
        <v/>
      </c>
      <c r="AB86" s="37">
        <f>IF(OR($A86="",$T86="",$Q86=""),"",IFERROR($T86*$Q86,""))</f>
        <v/>
      </c>
      <c r="AC86" s="37">
        <f>IF(OR($A86="",$U86="",$Q86=""),"",IFERROR($U86*$Q86,""))</f>
        <v/>
      </c>
      <c r="AD86" s="37">
        <f>IF($A86="","",IF(OR($R86="",$M86="",$T86="",$O86="",$P86="",$Q86=""),"",SUM($X86,$Z86,$AB86)))</f>
        <v/>
      </c>
      <c r="AE86" s="37">
        <f>IF($A86="","",IF(OR($S86="",$N86="",$U86="",$O86="",$P86="",$Q86=""),"",SUM($Y86,$AA86,$AC86)))</f>
        <v/>
      </c>
      <c r="AF86" s="37">
        <f>IF(OR($A86="",$V86="",$AD86=""),"",IFERROR($V86-$AD86,""))</f>
        <v/>
      </c>
      <c r="AG86" s="37">
        <f>IF(OR($A86="",$W86="",$AE86=""),"",IFERROR($W86-$AE86,""))</f>
        <v/>
      </c>
      <c r="AH86" s="38">
        <f>IF(OR($A86="",$W86="",$AG86=""),"",IFERROR($AG86/$W86,""))</f>
        <v/>
      </c>
      <c r="AI86" s="37">
        <f>IF(OR($A86="",$AD86="",$AE86=""),"",IFERROR($AE86-$AD86,""))</f>
        <v/>
      </c>
      <c r="AJ86" s="26">
        <f>IF($A86="","",IF($I86="","Review: missing status",IF(OR($G86="",$K86="",$O86="",$P86="",$Q86="",NOT(ISNUMBER(Assumptions!$L$6)),NOT(ISNUMBER(Assumptions!$L$7))),"Review: check assumptions",IF($I86="Completed",IF(OR($S86="",$N86="",$U86="",$W86="",$AE86=""),"Review: missing actuals",IF($AI86&gt;Assumptions!$L$6,"Review: cost over estimate",IF($AH86&lt;Assumptions!$L$7,"Review: low margin","Complete"))),IF($I86="Cancelled","No costing review","Pending completion")))))</f>
        <v/>
      </c>
    </row>
    <row r="87">
      <c r="A87" s="18" t="n"/>
      <c r="B87" s="35" t="n"/>
      <c r="C87" s="18" t="n"/>
      <c r="D87" s="18" t="n"/>
      <c r="E87" s="18" t="n"/>
      <c r="F87" s="18" t="n"/>
      <c r="G87" s="18" t="n"/>
      <c r="H87" s="19" t="n"/>
      <c r="I87" s="19" t="n"/>
      <c r="J87" s="18" t="n"/>
      <c r="K87" s="18" t="n"/>
      <c r="L87" s="20">
        <f>IF(OR($A87="",$K87=""),"",IFERROR(VLOOKUP($K87,Assumptions!$C$5:$E$104,2,FALSE),""))</f>
        <v/>
      </c>
      <c r="M87" s="21" t="n"/>
      <c r="N87" s="21" t="n"/>
      <c r="O87" s="39">
        <f>IF(OR($A87="",$G87=""),"",IFERROR(VLOOKUP($G87,Assumptions!$A$5:$B$104,2,FALSE),""))</f>
        <v/>
      </c>
      <c r="P87" s="39">
        <f>IF(OR($A87="",$K87=""),"",IFERROR(VLOOKUP($K87,Assumptions!$C$5:$E$104,3,FALSE),""))</f>
        <v/>
      </c>
      <c r="Q87" s="39">
        <f>IF($A87="","",IFERROR(Assumptions!$L$5,""))</f>
        <v/>
      </c>
      <c r="R87" s="21" t="n"/>
      <c r="S87" s="21" t="n"/>
      <c r="T87" s="23" t="n"/>
      <c r="U87" s="23" t="n"/>
      <c r="V87" s="40" t="n"/>
      <c r="W87" s="40" t="n"/>
      <c r="X87" s="36">
        <f>IF(OR($A87="",$R87="",$O87=""),"",IFERROR($R87*$O87,""))</f>
        <v/>
      </c>
      <c r="Y87" s="36">
        <f>IF(OR($A87="",$S87="",$O87=""),"",IFERROR($S87*$O87,""))</f>
        <v/>
      </c>
      <c r="Z87" s="36">
        <f>IF(OR($A87="",$M87="",$P87=""),"",IFERROR($M87*$P87,""))</f>
        <v/>
      </c>
      <c r="AA87" s="36">
        <f>IF(OR($A87="",$N87="",$P87=""),"",IFERROR($N87*$P87,""))</f>
        <v/>
      </c>
      <c r="AB87" s="36">
        <f>IF(OR($A87="",$T87="",$Q87=""),"",IFERROR($T87*$Q87,""))</f>
        <v/>
      </c>
      <c r="AC87" s="36">
        <f>IF(OR($A87="",$U87="",$Q87=""),"",IFERROR($U87*$Q87,""))</f>
        <v/>
      </c>
      <c r="AD87" s="36">
        <f>IF($A87="","",IF(OR($R87="",$M87="",$T87="",$O87="",$P87="",$Q87=""),"",SUM($X87,$Z87,$AB87)))</f>
        <v/>
      </c>
      <c r="AE87" s="36">
        <f>IF($A87="","",IF(OR($S87="",$N87="",$U87="",$O87="",$P87="",$Q87=""),"",SUM($Y87,$AA87,$AC87)))</f>
        <v/>
      </c>
      <c r="AF87" s="36">
        <f>IF(OR($A87="",$V87="",$AD87=""),"",IFERROR($V87-$AD87,""))</f>
        <v/>
      </c>
      <c r="AG87" s="36">
        <f>IF(OR($A87="",$W87="",$AE87=""),"",IFERROR($W87-$AE87,""))</f>
        <v/>
      </c>
      <c r="AH87" s="41">
        <f>IF(OR($A87="",$W87="",$AG87=""),"",IFERROR($AG87/$W87,""))</f>
        <v/>
      </c>
      <c r="AI87" s="36">
        <f>IF(OR($A87="",$AD87="",$AE87=""),"",IFERROR($AE87-$AD87,""))</f>
        <v/>
      </c>
      <c r="AJ87" s="20">
        <f>IF($A87="","",IF($I87="","Review: missing status",IF(OR($G87="",$K87="",$O87="",$P87="",$Q87="",NOT(ISNUMBER(Assumptions!$L$6)),NOT(ISNUMBER(Assumptions!$L$7))),"Review: check assumptions",IF($I87="Completed",IF(OR($S87="",$N87="",$U87="",$W87="",$AE87=""),"Review: missing actuals",IF($AI87&gt;Assumptions!$L$6,"Review: cost over estimate",IF($AH87&lt;Assumptions!$L$7,"Review: low margin","Complete"))),IF($I87="Cancelled","No costing review","Pending completion")))))</f>
        <v/>
      </c>
    </row>
    <row r="88">
      <c r="A88" s="18" t="n"/>
      <c r="B88" s="35" t="n"/>
      <c r="C88" s="18" t="n"/>
      <c r="D88" s="18" t="n"/>
      <c r="E88" s="18" t="n"/>
      <c r="F88" s="18" t="n"/>
      <c r="G88" s="18" t="n"/>
      <c r="H88" s="19" t="n"/>
      <c r="I88" s="19" t="n"/>
      <c r="J88" s="18" t="n"/>
      <c r="K88" s="18" t="n"/>
      <c r="L88" s="26">
        <f>IF(OR($A88="",$K88=""),"",IFERROR(VLOOKUP($K88,Assumptions!$C$5:$E$104,2,FALSE),""))</f>
        <v/>
      </c>
      <c r="M88" s="21" t="n"/>
      <c r="N88" s="21" t="n"/>
      <c r="O88" s="42">
        <f>IF(OR($A88="",$G88=""),"",IFERROR(VLOOKUP($G88,Assumptions!$A$5:$B$104,2,FALSE),""))</f>
        <v/>
      </c>
      <c r="P88" s="42">
        <f>IF(OR($A88="",$K88=""),"",IFERROR(VLOOKUP($K88,Assumptions!$C$5:$E$104,3,FALSE),""))</f>
        <v/>
      </c>
      <c r="Q88" s="42">
        <f>IF($A88="","",IFERROR(Assumptions!$L$5,""))</f>
        <v/>
      </c>
      <c r="R88" s="21" t="n"/>
      <c r="S88" s="21" t="n"/>
      <c r="T88" s="23" t="n"/>
      <c r="U88" s="23" t="n"/>
      <c r="V88" s="40" t="n"/>
      <c r="W88" s="40" t="n"/>
      <c r="X88" s="37">
        <f>IF(OR($A88="",$R88="",$O88=""),"",IFERROR($R88*$O88,""))</f>
        <v/>
      </c>
      <c r="Y88" s="37">
        <f>IF(OR($A88="",$S88="",$O88=""),"",IFERROR($S88*$O88,""))</f>
        <v/>
      </c>
      <c r="Z88" s="37">
        <f>IF(OR($A88="",$M88="",$P88=""),"",IFERROR($M88*$P88,""))</f>
        <v/>
      </c>
      <c r="AA88" s="37">
        <f>IF(OR($A88="",$N88="",$P88=""),"",IFERROR($N88*$P88,""))</f>
        <v/>
      </c>
      <c r="AB88" s="37">
        <f>IF(OR($A88="",$T88="",$Q88=""),"",IFERROR($T88*$Q88,""))</f>
        <v/>
      </c>
      <c r="AC88" s="37">
        <f>IF(OR($A88="",$U88="",$Q88=""),"",IFERROR($U88*$Q88,""))</f>
        <v/>
      </c>
      <c r="AD88" s="37">
        <f>IF($A88="","",IF(OR($R88="",$M88="",$T88="",$O88="",$P88="",$Q88=""),"",SUM($X88,$Z88,$AB88)))</f>
        <v/>
      </c>
      <c r="AE88" s="37">
        <f>IF($A88="","",IF(OR($S88="",$N88="",$U88="",$O88="",$P88="",$Q88=""),"",SUM($Y88,$AA88,$AC88)))</f>
        <v/>
      </c>
      <c r="AF88" s="37">
        <f>IF(OR($A88="",$V88="",$AD88=""),"",IFERROR($V88-$AD88,""))</f>
        <v/>
      </c>
      <c r="AG88" s="37">
        <f>IF(OR($A88="",$W88="",$AE88=""),"",IFERROR($W88-$AE88,""))</f>
        <v/>
      </c>
      <c r="AH88" s="38">
        <f>IF(OR($A88="",$W88="",$AG88=""),"",IFERROR($AG88/$W88,""))</f>
        <v/>
      </c>
      <c r="AI88" s="37">
        <f>IF(OR($A88="",$AD88="",$AE88=""),"",IFERROR($AE88-$AD88,""))</f>
        <v/>
      </c>
      <c r="AJ88" s="26">
        <f>IF($A88="","",IF($I88="","Review: missing status",IF(OR($G88="",$K88="",$O88="",$P88="",$Q88="",NOT(ISNUMBER(Assumptions!$L$6)),NOT(ISNUMBER(Assumptions!$L$7))),"Review: check assumptions",IF($I88="Completed",IF(OR($S88="",$N88="",$U88="",$W88="",$AE88=""),"Review: missing actuals",IF($AI88&gt;Assumptions!$L$6,"Review: cost over estimate",IF($AH88&lt;Assumptions!$L$7,"Review: low margin","Complete"))),IF($I88="Cancelled","No costing review","Pending completion")))))</f>
        <v/>
      </c>
    </row>
    <row r="89">
      <c r="A89" s="18" t="n"/>
      <c r="B89" s="35" t="n"/>
      <c r="C89" s="18" t="n"/>
      <c r="D89" s="18" t="n"/>
      <c r="E89" s="18" t="n"/>
      <c r="F89" s="18" t="n"/>
      <c r="G89" s="18" t="n"/>
      <c r="H89" s="19" t="n"/>
      <c r="I89" s="19" t="n"/>
      <c r="J89" s="18" t="n"/>
      <c r="K89" s="18" t="n"/>
      <c r="L89" s="20">
        <f>IF(OR($A89="",$K89=""),"",IFERROR(VLOOKUP($K89,Assumptions!$C$5:$E$104,2,FALSE),""))</f>
        <v/>
      </c>
      <c r="M89" s="21" t="n"/>
      <c r="N89" s="21" t="n"/>
      <c r="O89" s="39">
        <f>IF(OR($A89="",$G89=""),"",IFERROR(VLOOKUP($G89,Assumptions!$A$5:$B$104,2,FALSE),""))</f>
        <v/>
      </c>
      <c r="P89" s="39">
        <f>IF(OR($A89="",$K89=""),"",IFERROR(VLOOKUP($K89,Assumptions!$C$5:$E$104,3,FALSE),""))</f>
        <v/>
      </c>
      <c r="Q89" s="39">
        <f>IF($A89="","",IFERROR(Assumptions!$L$5,""))</f>
        <v/>
      </c>
      <c r="R89" s="21" t="n"/>
      <c r="S89" s="21" t="n"/>
      <c r="T89" s="23" t="n"/>
      <c r="U89" s="23" t="n"/>
      <c r="V89" s="40" t="n"/>
      <c r="W89" s="40" t="n"/>
      <c r="X89" s="36">
        <f>IF(OR($A89="",$R89="",$O89=""),"",IFERROR($R89*$O89,""))</f>
        <v/>
      </c>
      <c r="Y89" s="36">
        <f>IF(OR($A89="",$S89="",$O89=""),"",IFERROR($S89*$O89,""))</f>
        <v/>
      </c>
      <c r="Z89" s="36">
        <f>IF(OR($A89="",$M89="",$P89=""),"",IFERROR($M89*$P89,""))</f>
        <v/>
      </c>
      <c r="AA89" s="36">
        <f>IF(OR($A89="",$N89="",$P89=""),"",IFERROR($N89*$P89,""))</f>
        <v/>
      </c>
      <c r="AB89" s="36">
        <f>IF(OR($A89="",$T89="",$Q89=""),"",IFERROR($T89*$Q89,""))</f>
        <v/>
      </c>
      <c r="AC89" s="36">
        <f>IF(OR($A89="",$U89="",$Q89=""),"",IFERROR($U89*$Q89,""))</f>
        <v/>
      </c>
      <c r="AD89" s="36">
        <f>IF($A89="","",IF(OR($R89="",$M89="",$T89="",$O89="",$P89="",$Q89=""),"",SUM($X89,$Z89,$AB89)))</f>
        <v/>
      </c>
      <c r="AE89" s="36">
        <f>IF($A89="","",IF(OR($S89="",$N89="",$U89="",$O89="",$P89="",$Q89=""),"",SUM($Y89,$AA89,$AC89)))</f>
        <v/>
      </c>
      <c r="AF89" s="36">
        <f>IF(OR($A89="",$V89="",$AD89=""),"",IFERROR($V89-$AD89,""))</f>
        <v/>
      </c>
      <c r="AG89" s="36">
        <f>IF(OR($A89="",$W89="",$AE89=""),"",IFERROR($W89-$AE89,""))</f>
        <v/>
      </c>
      <c r="AH89" s="41">
        <f>IF(OR($A89="",$W89="",$AG89=""),"",IFERROR($AG89/$W89,""))</f>
        <v/>
      </c>
      <c r="AI89" s="36">
        <f>IF(OR($A89="",$AD89="",$AE89=""),"",IFERROR($AE89-$AD89,""))</f>
        <v/>
      </c>
      <c r="AJ89" s="20">
        <f>IF($A89="","",IF($I89="","Review: missing status",IF(OR($G89="",$K89="",$O89="",$P89="",$Q89="",NOT(ISNUMBER(Assumptions!$L$6)),NOT(ISNUMBER(Assumptions!$L$7))),"Review: check assumptions",IF($I89="Completed",IF(OR($S89="",$N89="",$U89="",$W89="",$AE89=""),"Review: missing actuals",IF($AI89&gt;Assumptions!$L$6,"Review: cost over estimate",IF($AH89&lt;Assumptions!$L$7,"Review: low margin","Complete"))),IF($I89="Cancelled","No costing review","Pending completion")))))</f>
        <v/>
      </c>
    </row>
    <row r="90">
      <c r="A90" s="18" t="n"/>
      <c r="B90" s="35" t="n"/>
      <c r="C90" s="18" t="n"/>
      <c r="D90" s="18" t="n"/>
      <c r="E90" s="18" t="n"/>
      <c r="F90" s="18" t="n"/>
      <c r="G90" s="18" t="n"/>
      <c r="H90" s="19" t="n"/>
      <c r="I90" s="19" t="n"/>
      <c r="J90" s="18" t="n"/>
      <c r="K90" s="18" t="n"/>
      <c r="L90" s="26">
        <f>IF(OR($A90="",$K90=""),"",IFERROR(VLOOKUP($K90,Assumptions!$C$5:$E$104,2,FALSE),""))</f>
        <v/>
      </c>
      <c r="M90" s="21" t="n"/>
      <c r="N90" s="21" t="n"/>
      <c r="O90" s="42">
        <f>IF(OR($A90="",$G90=""),"",IFERROR(VLOOKUP($G90,Assumptions!$A$5:$B$104,2,FALSE),""))</f>
        <v/>
      </c>
      <c r="P90" s="42">
        <f>IF(OR($A90="",$K90=""),"",IFERROR(VLOOKUP($K90,Assumptions!$C$5:$E$104,3,FALSE),""))</f>
        <v/>
      </c>
      <c r="Q90" s="42">
        <f>IF($A90="","",IFERROR(Assumptions!$L$5,""))</f>
        <v/>
      </c>
      <c r="R90" s="21" t="n"/>
      <c r="S90" s="21" t="n"/>
      <c r="T90" s="23" t="n"/>
      <c r="U90" s="23" t="n"/>
      <c r="V90" s="40" t="n"/>
      <c r="W90" s="40" t="n"/>
      <c r="X90" s="37">
        <f>IF(OR($A90="",$R90="",$O90=""),"",IFERROR($R90*$O90,""))</f>
        <v/>
      </c>
      <c r="Y90" s="37">
        <f>IF(OR($A90="",$S90="",$O90=""),"",IFERROR($S90*$O90,""))</f>
        <v/>
      </c>
      <c r="Z90" s="37">
        <f>IF(OR($A90="",$M90="",$P90=""),"",IFERROR($M90*$P90,""))</f>
        <v/>
      </c>
      <c r="AA90" s="37">
        <f>IF(OR($A90="",$N90="",$P90=""),"",IFERROR($N90*$P90,""))</f>
        <v/>
      </c>
      <c r="AB90" s="37">
        <f>IF(OR($A90="",$T90="",$Q90=""),"",IFERROR($T90*$Q90,""))</f>
        <v/>
      </c>
      <c r="AC90" s="37">
        <f>IF(OR($A90="",$U90="",$Q90=""),"",IFERROR($U90*$Q90,""))</f>
        <v/>
      </c>
      <c r="AD90" s="37">
        <f>IF($A90="","",IF(OR($R90="",$M90="",$T90="",$O90="",$P90="",$Q90=""),"",SUM($X90,$Z90,$AB90)))</f>
        <v/>
      </c>
      <c r="AE90" s="37">
        <f>IF($A90="","",IF(OR($S90="",$N90="",$U90="",$O90="",$P90="",$Q90=""),"",SUM($Y90,$AA90,$AC90)))</f>
        <v/>
      </c>
      <c r="AF90" s="37">
        <f>IF(OR($A90="",$V90="",$AD90=""),"",IFERROR($V90-$AD90,""))</f>
        <v/>
      </c>
      <c r="AG90" s="37">
        <f>IF(OR($A90="",$W90="",$AE90=""),"",IFERROR($W90-$AE90,""))</f>
        <v/>
      </c>
      <c r="AH90" s="38">
        <f>IF(OR($A90="",$W90="",$AG90=""),"",IFERROR($AG90/$W90,""))</f>
        <v/>
      </c>
      <c r="AI90" s="37">
        <f>IF(OR($A90="",$AD90="",$AE90=""),"",IFERROR($AE90-$AD90,""))</f>
        <v/>
      </c>
      <c r="AJ90" s="26">
        <f>IF($A90="","",IF($I90="","Review: missing status",IF(OR($G90="",$K90="",$O90="",$P90="",$Q90="",NOT(ISNUMBER(Assumptions!$L$6)),NOT(ISNUMBER(Assumptions!$L$7))),"Review: check assumptions",IF($I90="Completed",IF(OR($S90="",$N90="",$U90="",$W90="",$AE90=""),"Review: missing actuals",IF($AI90&gt;Assumptions!$L$6,"Review: cost over estimate",IF($AH90&lt;Assumptions!$L$7,"Review: low margin","Complete"))),IF($I90="Cancelled","No costing review","Pending completion")))))</f>
        <v/>
      </c>
    </row>
    <row r="91">
      <c r="A91" s="18" t="n"/>
      <c r="B91" s="35" t="n"/>
      <c r="C91" s="18" t="n"/>
      <c r="D91" s="18" t="n"/>
      <c r="E91" s="18" t="n"/>
      <c r="F91" s="18" t="n"/>
      <c r="G91" s="18" t="n"/>
      <c r="H91" s="19" t="n"/>
      <c r="I91" s="19" t="n"/>
      <c r="J91" s="18" t="n"/>
      <c r="K91" s="18" t="n"/>
      <c r="L91" s="20">
        <f>IF(OR($A91="",$K91=""),"",IFERROR(VLOOKUP($K91,Assumptions!$C$5:$E$104,2,FALSE),""))</f>
        <v/>
      </c>
      <c r="M91" s="21" t="n"/>
      <c r="N91" s="21" t="n"/>
      <c r="O91" s="39">
        <f>IF(OR($A91="",$G91=""),"",IFERROR(VLOOKUP($G91,Assumptions!$A$5:$B$104,2,FALSE),""))</f>
        <v/>
      </c>
      <c r="P91" s="39">
        <f>IF(OR($A91="",$K91=""),"",IFERROR(VLOOKUP($K91,Assumptions!$C$5:$E$104,3,FALSE),""))</f>
        <v/>
      </c>
      <c r="Q91" s="39">
        <f>IF($A91="","",IFERROR(Assumptions!$L$5,""))</f>
        <v/>
      </c>
      <c r="R91" s="21" t="n"/>
      <c r="S91" s="21" t="n"/>
      <c r="T91" s="23" t="n"/>
      <c r="U91" s="23" t="n"/>
      <c r="V91" s="40" t="n"/>
      <c r="W91" s="40" t="n"/>
      <c r="X91" s="36">
        <f>IF(OR($A91="",$R91="",$O91=""),"",IFERROR($R91*$O91,""))</f>
        <v/>
      </c>
      <c r="Y91" s="36">
        <f>IF(OR($A91="",$S91="",$O91=""),"",IFERROR($S91*$O91,""))</f>
        <v/>
      </c>
      <c r="Z91" s="36">
        <f>IF(OR($A91="",$M91="",$P91=""),"",IFERROR($M91*$P91,""))</f>
        <v/>
      </c>
      <c r="AA91" s="36">
        <f>IF(OR($A91="",$N91="",$P91=""),"",IFERROR($N91*$P91,""))</f>
        <v/>
      </c>
      <c r="AB91" s="36">
        <f>IF(OR($A91="",$T91="",$Q91=""),"",IFERROR($T91*$Q91,""))</f>
        <v/>
      </c>
      <c r="AC91" s="36">
        <f>IF(OR($A91="",$U91="",$Q91=""),"",IFERROR($U91*$Q91,""))</f>
        <v/>
      </c>
      <c r="AD91" s="36">
        <f>IF($A91="","",IF(OR($R91="",$M91="",$T91="",$O91="",$P91="",$Q91=""),"",SUM($X91,$Z91,$AB91)))</f>
        <v/>
      </c>
      <c r="AE91" s="36">
        <f>IF($A91="","",IF(OR($S91="",$N91="",$U91="",$O91="",$P91="",$Q91=""),"",SUM($Y91,$AA91,$AC91)))</f>
        <v/>
      </c>
      <c r="AF91" s="36">
        <f>IF(OR($A91="",$V91="",$AD91=""),"",IFERROR($V91-$AD91,""))</f>
        <v/>
      </c>
      <c r="AG91" s="36">
        <f>IF(OR($A91="",$W91="",$AE91=""),"",IFERROR($W91-$AE91,""))</f>
        <v/>
      </c>
      <c r="AH91" s="41">
        <f>IF(OR($A91="",$W91="",$AG91=""),"",IFERROR($AG91/$W91,""))</f>
        <v/>
      </c>
      <c r="AI91" s="36">
        <f>IF(OR($A91="",$AD91="",$AE91=""),"",IFERROR($AE91-$AD91,""))</f>
        <v/>
      </c>
      <c r="AJ91" s="20">
        <f>IF($A91="","",IF($I91="","Review: missing status",IF(OR($G91="",$K91="",$O91="",$P91="",$Q91="",NOT(ISNUMBER(Assumptions!$L$6)),NOT(ISNUMBER(Assumptions!$L$7))),"Review: check assumptions",IF($I91="Completed",IF(OR($S91="",$N91="",$U91="",$W91="",$AE91=""),"Review: missing actuals",IF($AI91&gt;Assumptions!$L$6,"Review: cost over estimate",IF($AH91&lt;Assumptions!$L$7,"Review: low margin","Complete"))),IF($I91="Cancelled","No costing review","Pending completion")))))</f>
        <v/>
      </c>
    </row>
    <row r="92">
      <c r="A92" s="18" t="n"/>
      <c r="B92" s="35" t="n"/>
      <c r="C92" s="18" t="n"/>
      <c r="D92" s="18" t="n"/>
      <c r="E92" s="18" t="n"/>
      <c r="F92" s="18" t="n"/>
      <c r="G92" s="18" t="n"/>
      <c r="H92" s="19" t="n"/>
      <c r="I92" s="19" t="n"/>
      <c r="J92" s="18" t="n"/>
      <c r="K92" s="18" t="n"/>
      <c r="L92" s="26">
        <f>IF(OR($A92="",$K92=""),"",IFERROR(VLOOKUP($K92,Assumptions!$C$5:$E$104,2,FALSE),""))</f>
        <v/>
      </c>
      <c r="M92" s="21" t="n"/>
      <c r="N92" s="21" t="n"/>
      <c r="O92" s="42">
        <f>IF(OR($A92="",$G92=""),"",IFERROR(VLOOKUP($G92,Assumptions!$A$5:$B$104,2,FALSE),""))</f>
        <v/>
      </c>
      <c r="P92" s="42">
        <f>IF(OR($A92="",$K92=""),"",IFERROR(VLOOKUP($K92,Assumptions!$C$5:$E$104,3,FALSE),""))</f>
        <v/>
      </c>
      <c r="Q92" s="42">
        <f>IF($A92="","",IFERROR(Assumptions!$L$5,""))</f>
        <v/>
      </c>
      <c r="R92" s="21" t="n"/>
      <c r="S92" s="21" t="n"/>
      <c r="T92" s="23" t="n"/>
      <c r="U92" s="23" t="n"/>
      <c r="V92" s="40" t="n"/>
      <c r="W92" s="40" t="n"/>
      <c r="X92" s="37">
        <f>IF(OR($A92="",$R92="",$O92=""),"",IFERROR($R92*$O92,""))</f>
        <v/>
      </c>
      <c r="Y92" s="37">
        <f>IF(OR($A92="",$S92="",$O92=""),"",IFERROR($S92*$O92,""))</f>
        <v/>
      </c>
      <c r="Z92" s="37">
        <f>IF(OR($A92="",$M92="",$P92=""),"",IFERROR($M92*$P92,""))</f>
        <v/>
      </c>
      <c r="AA92" s="37">
        <f>IF(OR($A92="",$N92="",$P92=""),"",IFERROR($N92*$P92,""))</f>
        <v/>
      </c>
      <c r="AB92" s="37">
        <f>IF(OR($A92="",$T92="",$Q92=""),"",IFERROR($T92*$Q92,""))</f>
        <v/>
      </c>
      <c r="AC92" s="37">
        <f>IF(OR($A92="",$U92="",$Q92=""),"",IFERROR($U92*$Q92,""))</f>
        <v/>
      </c>
      <c r="AD92" s="37">
        <f>IF($A92="","",IF(OR($R92="",$M92="",$T92="",$O92="",$P92="",$Q92=""),"",SUM($X92,$Z92,$AB92)))</f>
        <v/>
      </c>
      <c r="AE92" s="37">
        <f>IF($A92="","",IF(OR($S92="",$N92="",$U92="",$O92="",$P92="",$Q92=""),"",SUM($Y92,$AA92,$AC92)))</f>
        <v/>
      </c>
      <c r="AF92" s="37">
        <f>IF(OR($A92="",$V92="",$AD92=""),"",IFERROR($V92-$AD92,""))</f>
        <v/>
      </c>
      <c r="AG92" s="37">
        <f>IF(OR($A92="",$W92="",$AE92=""),"",IFERROR($W92-$AE92,""))</f>
        <v/>
      </c>
      <c r="AH92" s="38">
        <f>IF(OR($A92="",$W92="",$AG92=""),"",IFERROR($AG92/$W92,""))</f>
        <v/>
      </c>
      <c r="AI92" s="37">
        <f>IF(OR($A92="",$AD92="",$AE92=""),"",IFERROR($AE92-$AD92,""))</f>
        <v/>
      </c>
      <c r="AJ92" s="26">
        <f>IF($A92="","",IF($I92="","Review: missing status",IF(OR($G92="",$K92="",$O92="",$P92="",$Q92="",NOT(ISNUMBER(Assumptions!$L$6)),NOT(ISNUMBER(Assumptions!$L$7))),"Review: check assumptions",IF($I92="Completed",IF(OR($S92="",$N92="",$U92="",$W92="",$AE92=""),"Review: missing actuals",IF($AI92&gt;Assumptions!$L$6,"Review: cost over estimate",IF($AH92&lt;Assumptions!$L$7,"Review: low margin","Complete"))),IF($I92="Cancelled","No costing review","Pending completion")))))</f>
        <v/>
      </c>
    </row>
    <row r="93">
      <c r="A93" s="18" t="n"/>
      <c r="B93" s="35" t="n"/>
      <c r="C93" s="18" t="n"/>
      <c r="D93" s="18" t="n"/>
      <c r="E93" s="18" t="n"/>
      <c r="F93" s="18" t="n"/>
      <c r="G93" s="18" t="n"/>
      <c r="H93" s="19" t="n"/>
      <c r="I93" s="19" t="n"/>
      <c r="J93" s="18" t="n"/>
      <c r="K93" s="18" t="n"/>
      <c r="L93" s="20">
        <f>IF(OR($A93="",$K93=""),"",IFERROR(VLOOKUP($K93,Assumptions!$C$5:$E$104,2,FALSE),""))</f>
        <v/>
      </c>
      <c r="M93" s="21" t="n"/>
      <c r="N93" s="21" t="n"/>
      <c r="O93" s="39">
        <f>IF(OR($A93="",$G93=""),"",IFERROR(VLOOKUP($G93,Assumptions!$A$5:$B$104,2,FALSE),""))</f>
        <v/>
      </c>
      <c r="P93" s="39">
        <f>IF(OR($A93="",$K93=""),"",IFERROR(VLOOKUP($K93,Assumptions!$C$5:$E$104,3,FALSE),""))</f>
        <v/>
      </c>
      <c r="Q93" s="39">
        <f>IF($A93="","",IFERROR(Assumptions!$L$5,""))</f>
        <v/>
      </c>
      <c r="R93" s="21" t="n"/>
      <c r="S93" s="21" t="n"/>
      <c r="T93" s="23" t="n"/>
      <c r="U93" s="23" t="n"/>
      <c r="V93" s="40" t="n"/>
      <c r="W93" s="40" t="n"/>
      <c r="X93" s="36">
        <f>IF(OR($A93="",$R93="",$O93=""),"",IFERROR($R93*$O93,""))</f>
        <v/>
      </c>
      <c r="Y93" s="36">
        <f>IF(OR($A93="",$S93="",$O93=""),"",IFERROR($S93*$O93,""))</f>
        <v/>
      </c>
      <c r="Z93" s="36">
        <f>IF(OR($A93="",$M93="",$P93=""),"",IFERROR($M93*$P93,""))</f>
        <v/>
      </c>
      <c r="AA93" s="36">
        <f>IF(OR($A93="",$N93="",$P93=""),"",IFERROR($N93*$P93,""))</f>
        <v/>
      </c>
      <c r="AB93" s="36">
        <f>IF(OR($A93="",$T93="",$Q93=""),"",IFERROR($T93*$Q93,""))</f>
        <v/>
      </c>
      <c r="AC93" s="36">
        <f>IF(OR($A93="",$U93="",$Q93=""),"",IFERROR($U93*$Q93,""))</f>
        <v/>
      </c>
      <c r="AD93" s="36">
        <f>IF($A93="","",IF(OR($R93="",$M93="",$T93="",$O93="",$P93="",$Q93=""),"",SUM($X93,$Z93,$AB93)))</f>
        <v/>
      </c>
      <c r="AE93" s="36">
        <f>IF($A93="","",IF(OR($S93="",$N93="",$U93="",$O93="",$P93="",$Q93=""),"",SUM($Y93,$AA93,$AC93)))</f>
        <v/>
      </c>
      <c r="AF93" s="36">
        <f>IF(OR($A93="",$V93="",$AD93=""),"",IFERROR($V93-$AD93,""))</f>
        <v/>
      </c>
      <c r="AG93" s="36">
        <f>IF(OR($A93="",$W93="",$AE93=""),"",IFERROR($W93-$AE93,""))</f>
        <v/>
      </c>
      <c r="AH93" s="41">
        <f>IF(OR($A93="",$W93="",$AG93=""),"",IFERROR($AG93/$W93,""))</f>
        <v/>
      </c>
      <c r="AI93" s="36">
        <f>IF(OR($A93="",$AD93="",$AE93=""),"",IFERROR($AE93-$AD93,""))</f>
        <v/>
      </c>
      <c r="AJ93" s="20">
        <f>IF($A93="","",IF($I93="","Review: missing status",IF(OR($G93="",$K93="",$O93="",$P93="",$Q93="",NOT(ISNUMBER(Assumptions!$L$6)),NOT(ISNUMBER(Assumptions!$L$7))),"Review: check assumptions",IF($I93="Completed",IF(OR($S93="",$N93="",$U93="",$W93="",$AE93=""),"Review: missing actuals",IF($AI93&gt;Assumptions!$L$6,"Review: cost over estimate",IF($AH93&lt;Assumptions!$L$7,"Review: low margin","Complete"))),IF($I93="Cancelled","No costing review","Pending completion")))))</f>
        <v/>
      </c>
    </row>
    <row r="94">
      <c r="A94" s="18" t="n"/>
      <c r="B94" s="35" t="n"/>
      <c r="C94" s="18" t="n"/>
      <c r="D94" s="18" t="n"/>
      <c r="E94" s="18" t="n"/>
      <c r="F94" s="18" t="n"/>
      <c r="G94" s="18" t="n"/>
      <c r="H94" s="19" t="n"/>
      <c r="I94" s="19" t="n"/>
      <c r="J94" s="18" t="n"/>
      <c r="K94" s="18" t="n"/>
      <c r="L94" s="26">
        <f>IF(OR($A94="",$K94=""),"",IFERROR(VLOOKUP($K94,Assumptions!$C$5:$E$104,2,FALSE),""))</f>
        <v/>
      </c>
      <c r="M94" s="21" t="n"/>
      <c r="N94" s="21" t="n"/>
      <c r="O94" s="42">
        <f>IF(OR($A94="",$G94=""),"",IFERROR(VLOOKUP($G94,Assumptions!$A$5:$B$104,2,FALSE),""))</f>
        <v/>
      </c>
      <c r="P94" s="42">
        <f>IF(OR($A94="",$K94=""),"",IFERROR(VLOOKUP($K94,Assumptions!$C$5:$E$104,3,FALSE),""))</f>
        <v/>
      </c>
      <c r="Q94" s="42">
        <f>IF($A94="","",IFERROR(Assumptions!$L$5,""))</f>
        <v/>
      </c>
      <c r="R94" s="21" t="n"/>
      <c r="S94" s="21" t="n"/>
      <c r="T94" s="23" t="n"/>
      <c r="U94" s="23" t="n"/>
      <c r="V94" s="40" t="n"/>
      <c r="W94" s="40" t="n"/>
      <c r="X94" s="37">
        <f>IF(OR($A94="",$R94="",$O94=""),"",IFERROR($R94*$O94,""))</f>
        <v/>
      </c>
      <c r="Y94" s="37">
        <f>IF(OR($A94="",$S94="",$O94=""),"",IFERROR($S94*$O94,""))</f>
        <v/>
      </c>
      <c r="Z94" s="37">
        <f>IF(OR($A94="",$M94="",$P94=""),"",IFERROR($M94*$P94,""))</f>
        <v/>
      </c>
      <c r="AA94" s="37">
        <f>IF(OR($A94="",$N94="",$P94=""),"",IFERROR($N94*$P94,""))</f>
        <v/>
      </c>
      <c r="AB94" s="37">
        <f>IF(OR($A94="",$T94="",$Q94=""),"",IFERROR($T94*$Q94,""))</f>
        <v/>
      </c>
      <c r="AC94" s="37">
        <f>IF(OR($A94="",$U94="",$Q94=""),"",IFERROR($U94*$Q94,""))</f>
        <v/>
      </c>
      <c r="AD94" s="37">
        <f>IF($A94="","",IF(OR($R94="",$M94="",$T94="",$O94="",$P94="",$Q94=""),"",SUM($X94,$Z94,$AB94)))</f>
        <v/>
      </c>
      <c r="AE94" s="37">
        <f>IF($A94="","",IF(OR($S94="",$N94="",$U94="",$O94="",$P94="",$Q94=""),"",SUM($Y94,$AA94,$AC94)))</f>
        <v/>
      </c>
      <c r="AF94" s="37">
        <f>IF(OR($A94="",$V94="",$AD94=""),"",IFERROR($V94-$AD94,""))</f>
        <v/>
      </c>
      <c r="AG94" s="37">
        <f>IF(OR($A94="",$W94="",$AE94=""),"",IFERROR($W94-$AE94,""))</f>
        <v/>
      </c>
      <c r="AH94" s="38">
        <f>IF(OR($A94="",$W94="",$AG94=""),"",IFERROR($AG94/$W94,""))</f>
        <v/>
      </c>
      <c r="AI94" s="37">
        <f>IF(OR($A94="",$AD94="",$AE94=""),"",IFERROR($AE94-$AD94,""))</f>
        <v/>
      </c>
      <c r="AJ94" s="26">
        <f>IF($A94="","",IF($I94="","Review: missing status",IF(OR($G94="",$K94="",$O94="",$P94="",$Q94="",NOT(ISNUMBER(Assumptions!$L$6)),NOT(ISNUMBER(Assumptions!$L$7))),"Review: check assumptions",IF($I94="Completed",IF(OR($S94="",$N94="",$U94="",$W94="",$AE94=""),"Review: missing actuals",IF($AI94&gt;Assumptions!$L$6,"Review: cost over estimate",IF($AH94&lt;Assumptions!$L$7,"Review: low margin","Complete"))),IF($I94="Cancelled","No costing review","Pending completion")))))</f>
        <v/>
      </c>
    </row>
    <row r="95">
      <c r="A95" s="18" t="n"/>
      <c r="B95" s="35" t="n"/>
      <c r="C95" s="18" t="n"/>
      <c r="D95" s="18" t="n"/>
      <c r="E95" s="18" t="n"/>
      <c r="F95" s="18" t="n"/>
      <c r="G95" s="18" t="n"/>
      <c r="H95" s="19" t="n"/>
      <c r="I95" s="19" t="n"/>
      <c r="J95" s="18" t="n"/>
      <c r="K95" s="18" t="n"/>
      <c r="L95" s="20">
        <f>IF(OR($A95="",$K95=""),"",IFERROR(VLOOKUP($K95,Assumptions!$C$5:$E$104,2,FALSE),""))</f>
        <v/>
      </c>
      <c r="M95" s="21" t="n"/>
      <c r="N95" s="21" t="n"/>
      <c r="O95" s="39">
        <f>IF(OR($A95="",$G95=""),"",IFERROR(VLOOKUP($G95,Assumptions!$A$5:$B$104,2,FALSE),""))</f>
        <v/>
      </c>
      <c r="P95" s="39">
        <f>IF(OR($A95="",$K95=""),"",IFERROR(VLOOKUP($K95,Assumptions!$C$5:$E$104,3,FALSE),""))</f>
        <v/>
      </c>
      <c r="Q95" s="39">
        <f>IF($A95="","",IFERROR(Assumptions!$L$5,""))</f>
        <v/>
      </c>
      <c r="R95" s="21" t="n"/>
      <c r="S95" s="21" t="n"/>
      <c r="T95" s="23" t="n"/>
      <c r="U95" s="23" t="n"/>
      <c r="V95" s="40" t="n"/>
      <c r="W95" s="40" t="n"/>
      <c r="X95" s="36">
        <f>IF(OR($A95="",$R95="",$O95=""),"",IFERROR($R95*$O95,""))</f>
        <v/>
      </c>
      <c r="Y95" s="36">
        <f>IF(OR($A95="",$S95="",$O95=""),"",IFERROR($S95*$O95,""))</f>
        <v/>
      </c>
      <c r="Z95" s="36">
        <f>IF(OR($A95="",$M95="",$P95=""),"",IFERROR($M95*$P95,""))</f>
        <v/>
      </c>
      <c r="AA95" s="36">
        <f>IF(OR($A95="",$N95="",$P95=""),"",IFERROR($N95*$P95,""))</f>
        <v/>
      </c>
      <c r="AB95" s="36">
        <f>IF(OR($A95="",$T95="",$Q95=""),"",IFERROR($T95*$Q95,""))</f>
        <v/>
      </c>
      <c r="AC95" s="36">
        <f>IF(OR($A95="",$U95="",$Q95=""),"",IFERROR($U95*$Q95,""))</f>
        <v/>
      </c>
      <c r="AD95" s="36">
        <f>IF($A95="","",IF(OR($R95="",$M95="",$T95="",$O95="",$P95="",$Q95=""),"",SUM($X95,$Z95,$AB95)))</f>
        <v/>
      </c>
      <c r="AE95" s="36">
        <f>IF($A95="","",IF(OR($S95="",$N95="",$U95="",$O95="",$P95="",$Q95=""),"",SUM($Y95,$AA95,$AC95)))</f>
        <v/>
      </c>
      <c r="AF95" s="36">
        <f>IF(OR($A95="",$V95="",$AD95=""),"",IFERROR($V95-$AD95,""))</f>
        <v/>
      </c>
      <c r="AG95" s="36">
        <f>IF(OR($A95="",$W95="",$AE95=""),"",IFERROR($W95-$AE95,""))</f>
        <v/>
      </c>
      <c r="AH95" s="41">
        <f>IF(OR($A95="",$W95="",$AG95=""),"",IFERROR($AG95/$W95,""))</f>
        <v/>
      </c>
      <c r="AI95" s="36">
        <f>IF(OR($A95="",$AD95="",$AE95=""),"",IFERROR($AE95-$AD95,""))</f>
        <v/>
      </c>
      <c r="AJ95" s="20">
        <f>IF($A95="","",IF($I95="","Review: missing status",IF(OR($G95="",$K95="",$O95="",$P95="",$Q95="",NOT(ISNUMBER(Assumptions!$L$6)),NOT(ISNUMBER(Assumptions!$L$7))),"Review: check assumptions",IF($I95="Completed",IF(OR($S95="",$N95="",$U95="",$W95="",$AE95=""),"Review: missing actuals",IF($AI95&gt;Assumptions!$L$6,"Review: cost over estimate",IF($AH95&lt;Assumptions!$L$7,"Review: low margin","Complete"))),IF($I95="Cancelled","No costing review","Pending completion")))))</f>
        <v/>
      </c>
    </row>
    <row r="96">
      <c r="A96" s="18" t="n"/>
      <c r="B96" s="35" t="n"/>
      <c r="C96" s="18" t="n"/>
      <c r="D96" s="18" t="n"/>
      <c r="E96" s="18" t="n"/>
      <c r="F96" s="18" t="n"/>
      <c r="G96" s="18" t="n"/>
      <c r="H96" s="19" t="n"/>
      <c r="I96" s="19" t="n"/>
      <c r="J96" s="18" t="n"/>
      <c r="K96" s="18" t="n"/>
      <c r="L96" s="26">
        <f>IF(OR($A96="",$K96=""),"",IFERROR(VLOOKUP($K96,Assumptions!$C$5:$E$104,2,FALSE),""))</f>
        <v/>
      </c>
      <c r="M96" s="21" t="n"/>
      <c r="N96" s="21" t="n"/>
      <c r="O96" s="42">
        <f>IF(OR($A96="",$G96=""),"",IFERROR(VLOOKUP($G96,Assumptions!$A$5:$B$104,2,FALSE),""))</f>
        <v/>
      </c>
      <c r="P96" s="42">
        <f>IF(OR($A96="",$K96=""),"",IFERROR(VLOOKUP($K96,Assumptions!$C$5:$E$104,3,FALSE),""))</f>
        <v/>
      </c>
      <c r="Q96" s="42">
        <f>IF($A96="","",IFERROR(Assumptions!$L$5,""))</f>
        <v/>
      </c>
      <c r="R96" s="21" t="n"/>
      <c r="S96" s="21" t="n"/>
      <c r="T96" s="23" t="n"/>
      <c r="U96" s="23" t="n"/>
      <c r="V96" s="40" t="n"/>
      <c r="W96" s="40" t="n"/>
      <c r="X96" s="37">
        <f>IF(OR($A96="",$R96="",$O96=""),"",IFERROR($R96*$O96,""))</f>
        <v/>
      </c>
      <c r="Y96" s="37">
        <f>IF(OR($A96="",$S96="",$O96=""),"",IFERROR($S96*$O96,""))</f>
        <v/>
      </c>
      <c r="Z96" s="37">
        <f>IF(OR($A96="",$M96="",$P96=""),"",IFERROR($M96*$P96,""))</f>
        <v/>
      </c>
      <c r="AA96" s="37">
        <f>IF(OR($A96="",$N96="",$P96=""),"",IFERROR($N96*$P96,""))</f>
        <v/>
      </c>
      <c r="AB96" s="37">
        <f>IF(OR($A96="",$T96="",$Q96=""),"",IFERROR($T96*$Q96,""))</f>
        <v/>
      </c>
      <c r="AC96" s="37">
        <f>IF(OR($A96="",$U96="",$Q96=""),"",IFERROR($U96*$Q96,""))</f>
        <v/>
      </c>
      <c r="AD96" s="37">
        <f>IF($A96="","",IF(OR($R96="",$M96="",$T96="",$O96="",$P96="",$Q96=""),"",SUM($X96,$Z96,$AB96)))</f>
        <v/>
      </c>
      <c r="AE96" s="37">
        <f>IF($A96="","",IF(OR($S96="",$N96="",$U96="",$O96="",$P96="",$Q96=""),"",SUM($Y96,$AA96,$AC96)))</f>
        <v/>
      </c>
      <c r="AF96" s="37">
        <f>IF(OR($A96="",$V96="",$AD96=""),"",IFERROR($V96-$AD96,""))</f>
        <v/>
      </c>
      <c r="AG96" s="37">
        <f>IF(OR($A96="",$W96="",$AE96=""),"",IFERROR($W96-$AE96,""))</f>
        <v/>
      </c>
      <c r="AH96" s="38">
        <f>IF(OR($A96="",$W96="",$AG96=""),"",IFERROR($AG96/$W96,""))</f>
        <v/>
      </c>
      <c r="AI96" s="37">
        <f>IF(OR($A96="",$AD96="",$AE96=""),"",IFERROR($AE96-$AD96,""))</f>
        <v/>
      </c>
      <c r="AJ96" s="26">
        <f>IF($A96="","",IF($I96="","Review: missing status",IF(OR($G96="",$K96="",$O96="",$P96="",$Q96="",NOT(ISNUMBER(Assumptions!$L$6)),NOT(ISNUMBER(Assumptions!$L$7))),"Review: check assumptions",IF($I96="Completed",IF(OR($S96="",$N96="",$U96="",$W96="",$AE96=""),"Review: missing actuals",IF($AI96&gt;Assumptions!$L$6,"Review: cost over estimate",IF($AH96&lt;Assumptions!$L$7,"Review: low margin","Complete"))),IF($I96="Cancelled","No costing review","Pending completion")))))</f>
        <v/>
      </c>
    </row>
    <row r="97">
      <c r="A97" s="18" t="n"/>
      <c r="B97" s="35" t="n"/>
      <c r="C97" s="18" t="n"/>
      <c r="D97" s="18" t="n"/>
      <c r="E97" s="18" t="n"/>
      <c r="F97" s="18" t="n"/>
      <c r="G97" s="18" t="n"/>
      <c r="H97" s="19" t="n"/>
      <c r="I97" s="19" t="n"/>
      <c r="J97" s="18" t="n"/>
      <c r="K97" s="18" t="n"/>
      <c r="L97" s="20">
        <f>IF(OR($A97="",$K97=""),"",IFERROR(VLOOKUP($K97,Assumptions!$C$5:$E$104,2,FALSE),""))</f>
        <v/>
      </c>
      <c r="M97" s="21" t="n"/>
      <c r="N97" s="21" t="n"/>
      <c r="O97" s="39">
        <f>IF(OR($A97="",$G97=""),"",IFERROR(VLOOKUP($G97,Assumptions!$A$5:$B$104,2,FALSE),""))</f>
        <v/>
      </c>
      <c r="P97" s="39">
        <f>IF(OR($A97="",$K97=""),"",IFERROR(VLOOKUP($K97,Assumptions!$C$5:$E$104,3,FALSE),""))</f>
        <v/>
      </c>
      <c r="Q97" s="39">
        <f>IF($A97="","",IFERROR(Assumptions!$L$5,""))</f>
        <v/>
      </c>
      <c r="R97" s="21" t="n"/>
      <c r="S97" s="21" t="n"/>
      <c r="T97" s="23" t="n"/>
      <c r="U97" s="23" t="n"/>
      <c r="V97" s="40" t="n"/>
      <c r="W97" s="40" t="n"/>
      <c r="X97" s="36">
        <f>IF(OR($A97="",$R97="",$O97=""),"",IFERROR($R97*$O97,""))</f>
        <v/>
      </c>
      <c r="Y97" s="36">
        <f>IF(OR($A97="",$S97="",$O97=""),"",IFERROR($S97*$O97,""))</f>
        <v/>
      </c>
      <c r="Z97" s="36">
        <f>IF(OR($A97="",$M97="",$P97=""),"",IFERROR($M97*$P97,""))</f>
        <v/>
      </c>
      <c r="AA97" s="36">
        <f>IF(OR($A97="",$N97="",$P97=""),"",IFERROR($N97*$P97,""))</f>
        <v/>
      </c>
      <c r="AB97" s="36">
        <f>IF(OR($A97="",$T97="",$Q97=""),"",IFERROR($T97*$Q97,""))</f>
        <v/>
      </c>
      <c r="AC97" s="36">
        <f>IF(OR($A97="",$U97="",$Q97=""),"",IFERROR($U97*$Q97,""))</f>
        <v/>
      </c>
      <c r="AD97" s="36">
        <f>IF($A97="","",IF(OR($R97="",$M97="",$T97="",$O97="",$P97="",$Q97=""),"",SUM($X97,$Z97,$AB97)))</f>
        <v/>
      </c>
      <c r="AE97" s="36">
        <f>IF($A97="","",IF(OR($S97="",$N97="",$U97="",$O97="",$P97="",$Q97=""),"",SUM($Y97,$AA97,$AC97)))</f>
        <v/>
      </c>
      <c r="AF97" s="36">
        <f>IF(OR($A97="",$V97="",$AD97=""),"",IFERROR($V97-$AD97,""))</f>
        <v/>
      </c>
      <c r="AG97" s="36">
        <f>IF(OR($A97="",$W97="",$AE97=""),"",IFERROR($W97-$AE97,""))</f>
        <v/>
      </c>
      <c r="AH97" s="41">
        <f>IF(OR($A97="",$W97="",$AG97=""),"",IFERROR($AG97/$W97,""))</f>
        <v/>
      </c>
      <c r="AI97" s="36">
        <f>IF(OR($A97="",$AD97="",$AE97=""),"",IFERROR($AE97-$AD97,""))</f>
        <v/>
      </c>
      <c r="AJ97" s="20">
        <f>IF($A97="","",IF($I97="","Review: missing status",IF(OR($G97="",$K97="",$O97="",$P97="",$Q97="",NOT(ISNUMBER(Assumptions!$L$6)),NOT(ISNUMBER(Assumptions!$L$7))),"Review: check assumptions",IF($I97="Completed",IF(OR($S97="",$N97="",$U97="",$W97="",$AE97=""),"Review: missing actuals",IF($AI97&gt;Assumptions!$L$6,"Review: cost over estimate",IF($AH97&lt;Assumptions!$L$7,"Review: low margin","Complete"))),IF($I97="Cancelled","No costing review","Pending completion")))))</f>
        <v/>
      </c>
    </row>
    <row r="98">
      <c r="A98" s="18" t="n"/>
      <c r="B98" s="35" t="n"/>
      <c r="C98" s="18" t="n"/>
      <c r="D98" s="18" t="n"/>
      <c r="E98" s="18" t="n"/>
      <c r="F98" s="18" t="n"/>
      <c r="G98" s="18" t="n"/>
      <c r="H98" s="19" t="n"/>
      <c r="I98" s="19" t="n"/>
      <c r="J98" s="18" t="n"/>
      <c r="K98" s="18" t="n"/>
      <c r="L98" s="26">
        <f>IF(OR($A98="",$K98=""),"",IFERROR(VLOOKUP($K98,Assumptions!$C$5:$E$104,2,FALSE),""))</f>
        <v/>
      </c>
      <c r="M98" s="21" t="n"/>
      <c r="N98" s="21" t="n"/>
      <c r="O98" s="42">
        <f>IF(OR($A98="",$G98=""),"",IFERROR(VLOOKUP($G98,Assumptions!$A$5:$B$104,2,FALSE),""))</f>
        <v/>
      </c>
      <c r="P98" s="42">
        <f>IF(OR($A98="",$K98=""),"",IFERROR(VLOOKUP($K98,Assumptions!$C$5:$E$104,3,FALSE),""))</f>
        <v/>
      </c>
      <c r="Q98" s="42">
        <f>IF($A98="","",IFERROR(Assumptions!$L$5,""))</f>
        <v/>
      </c>
      <c r="R98" s="21" t="n"/>
      <c r="S98" s="21" t="n"/>
      <c r="T98" s="23" t="n"/>
      <c r="U98" s="23" t="n"/>
      <c r="V98" s="40" t="n"/>
      <c r="W98" s="40" t="n"/>
      <c r="X98" s="37">
        <f>IF(OR($A98="",$R98="",$O98=""),"",IFERROR($R98*$O98,""))</f>
        <v/>
      </c>
      <c r="Y98" s="37">
        <f>IF(OR($A98="",$S98="",$O98=""),"",IFERROR($S98*$O98,""))</f>
        <v/>
      </c>
      <c r="Z98" s="37">
        <f>IF(OR($A98="",$M98="",$P98=""),"",IFERROR($M98*$P98,""))</f>
        <v/>
      </c>
      <c r="AA98" s="37">
        <f>IF(OR($A98="",$N98="",$P98=""),"",IFERROR($N98*$P98,""))</f>
        <v/>
      </c>
      <c r="AB98" s="37">
        <f>IF(OR($A98="",$T98="",$Q98=""),"",IFERROR($T98*$Q98,""))</f>
        <v/>
      </c>
      <c r="AC98" s="37">
        <f>IF(OR($A98="",$U98="",$Q98=""),"",IFERROR($U98*$Q98,""))</f>
        <v/>
      </c>
      <c r="AD98" s="37">
        <f>IF($A98="","",IF(OR($R98="",$M98="",$T98="",$O98="",$P98="",$Q98=""),"",SUM($X98,$Z98,$AB98)))</f>
        <v/>
      </c>
      <c r="AE98" s="37">
        <f>IF($A98="","",IF(OR($S98="",$N98="",$U98="",$O98="",$P98="",$Q98=""),"",SUM($Y98,$AA98,$AC98)))</f>
        <v/>
      </c>
      <c r="AF98" s="37">
        <f>IF(OR($A98="",$V98="",$AD98=""),"",IFERROR($V98-$AD98,""))</f>
        <v/>
      </c>
      <c r="AG98" s="37">
        <f>IF(OR($A98="",$W98="",$AE98=""),"",IFERROR($W98-$AE98,""))</f>
        <v/>
      </c>
      <c r="AH98" s="38">
        <f>IF(OR($A98="",$W98="",$AG98=""),"",IFERROR($AG98/$W98,""))</f>
        <v/>
      </c>
      <c r="AI98" s="37">
        <f>IF(OR($A98="",$AD98="",$AE98=""),"",IFERROR($AE98-$AD98,""))</f>
        <v/>
      </c>
      <c r="AJ98" s="26">
        <f>IF($A98="","",IF($I98="","Review: missing status",IF(OR($G98="",$K98="",$O98="",$P98="",$Q98="",NOT(ISNUMBER(Assumptions!$L$6)),NOT(ISNUMBER(Assumptions!$L$7))),"Review: check assumptions",IF($I98="Completed",IF(OR($S98="",$N98="",$U98="",$W98="",$AE98=""),"Review: missing actuals",IF($AI98&gt;Assumptions!$L$6,"Review: cost over estimate",IF($AH98&lt;Assumptions!$L$7,"Review: low margin","Complete"))),IF($I98="Cancelled","No costing review","Pending completion")))))</f>
        <v/>
      </c>
    </row>
    <row r="99">
      <c r="A99" s="18" t="n"/>
      <c r="B99" s="35" t="n"/>
      <c r="C99" s="18" t="n"/>
      <c r="D99" s="18" t="n"/>
      <c r="E99" s="18" t="n"/>
      <c r="F99" s="18" t="n"/>
      <c r="G99" s="18" t="n"/>
      <c r="H99" s="19" t="n"/>
      <c r="I99" s="19" t="n"/>
      <c r="J99" s="18" t="n"/>
      <c r="K99" s="18" t="n"/>
      <c r="L99" s="20">
        <f>IF(OR($A99="",$K99=""),"",IFERROR(VLOOKUP($K99,Assumptions!$C$5:$E$104,2,FALSE),""))</f>
        <v/>
      </c>
      <c r="M99" s="21" t="n"/>
      <c r="N99" s="21" t="n"/>
      <c r="O99" s="39">
        <f>IF(OR($A99="",$G99=""),"",IFERROR(VLOOKUP($G99,Assumptions!$A$5:$B$104,2,FALSE),""))</f>
        <v/>
      </c>
      <c r="P99" s="39">
        <f>IF(OR($A99="",$K99=""),"",IFERROR(VLOOKUP($K99,Assumptions!$C$5:$E$104,3,FALSE),""))</f>
        <v/>
      </c>
      <c r="Q99" s="39">
        <f>IF($A99="","",IFERROR(Assumptions!$L$5,""))</f>
        <v/>
      </c>
      <c r="R99" s="21" t="n"/>
      <c r="S99" s="21" t="n"/>
      <c r="T99" s="23" t="n"/>
      <c r="U99" s="23" t="n"/>
      <c r="V99" s="40" t="n"/>
      <c r="W99" s="40" t="n"/>
      <c r="X99" s="36">
        <f>IF(OR($A99="",$R99="",$O99=""),"",IFERROR($R99*$O99,""))</f>
        <v/>
      </c>
      <c r="Y99" s="36">
        <f>IF(OR($A99="",$S99="",$O99=""),"",IFERROR($S99*$O99,""))</f>
        <v/>
      </c>
      <c r="Z99" s="36">
        <f>IF(OR($A99="",$M99="",$P99=""),"",IFERROR($M99*$P99,""))</f>
        <v/>
      </c>
      <c r="AA99" s="36">
        <f>IF(OR($A99="",$N99="",$P99=""),"",IFERROR($N99*$P99,""))</f>
        <v/>
      </c>
      <c r="AB99" s="36">
        <f>IF(OR($A99="",$T99="",$Q99=""),"",IFERROR($T99*$Q99,""))</f>
        <v/>
      </c>
      <c r="AC99" s="36">
        <f>IF(OR($A99="",$U99="",$Q99=""),"",IFERROR($U99*$Q99,""))</f>
        <v/>
      </c>
      <c r="AD99" s="36">
        <f>IF($A99="","",IF(OR($R99="",$M99="",$T99="",$O99="",$P99="",$Q99=""),"",SUM($X99,$Z99,$AB99)))</f>
        <v/>
      </c>
      <c r="AE99" s="36">
        <f>IF($A99="","",IF(OR($S99="",$N99="",$U99="",$O99="",$P99="",$Q99=""),"",SUM($Y99,$AA99,$AC99)))</f>
        <v/>
      </c>
      <c r="AF99" s="36">
        <f>IF(OR($A99="",$V99="",$AD99=""),"",IFERROR($V99-$AD99,""))</f>
        <v/>
      </c>
      <c r="AG99" s="36">
        <f>IF(OR($A99="",$W99="",$AE99=""),"",IFERROR($W99-$AE99,""))</f>
        <v/>
      </c>
      <c r="AH99" s="41">
        <f>IF(OR($A99="",$W99="",$AG99=""),"",IFERROR($AG99/$W99,""))</f>
        <v/>
      </c>
      <c r="AI99" s="36">
        <f>IF(OR($A99="",$AD99="",$AE99=""),"",IFERROR($AE99-$AD99,""))</f>
        <v/>
      </c>
      <c r="AJ99" s="20">
        <f>IF($A99="","",IF($I99="","Review: missing status",IF(OR($G99="",$K99="",$O99="",$P99="",$Q99="",NOT(ISNUMBER(Assumptions!$L$6)),NOT(ISNUMBER(Assumptions!$L$7))),"Review: check assumptions",IF($I99="Completed",IF(OR($S99="",$N99="",$U99="",$W99="",$AE99=""),"Review: missing actuals",IF($AI99&gt;Assumptions!$L$6,"Review: cost over estimate",IF($AH99&lt;Assumptions!$L$7,"Review: low margin","Complete"))),IF($I99="Cancelled","No costing review","Pending completion")))))</f>
        <v/>
      </c>
    </row>
    <row r="100">
      <c r="A100" s="18" t="n"/>
      <c r="B100" s="35" t="n"/>
      <c r="C100" s="18" t="n"/>
      <c r="D100" s="18" t="n"/>
      <c r="E100" s="18" t="n"/>
      <c r="F100" s="18" t="n"/>
      <c r="G100" s="18" t="n"/>
      <c r="H100" s="19" t="n"/>
      <c r="I100" s="19" t="n"/>
      <c r="J100" s="18" t="n"/>
      <c r="K100" s="18" t="n"/>
      <c r="L100" s="26">
        <f>IF(OR($A100="",$K100=""),"",IFERROR(VLOOKUP($K100,Assumptions!$C$5:$E$104,2,FALSE),""))</f>
        <v/>
      </c>
      <c r="M100" s="21" t="n"/>
      <c r="N100" s="21" t="n"/>
      <c r="O100" s="42">
        <f>IF(OR($A100="",$G100=""),"",IFERROR(VLOOKUP($G100,Assumptions!$A$5:$B$104,2,FALSE),""))</f>
        <v/>
      </c>
      <c r="P100" s="42">
        <f>IF(OR($A100="",$K100=""),"",IFERROR(VLOOKUP($K100,Assumptions!$C$5:$E$104,3,FALSE),""))</f>
        <v/>
      </c>
      <c r="Q100" s="42">
        <f>IF($A100="","",IFERROR(Assumptions!$L$5,""))</f>
        <v/>
      </c>
      <c r="R100" s="21" t="n"/>
      <c r="S100" s="21" t="n"/>
      <c r="T100" s="23" t="n"/>
      <c r="U100" s="23" t="n"/>
      <c r="V100" s="40" t="n"/>
      <c r="W100" s="40" t="n"/>
      <c r="X100" s="37">
        <f>IF(OR($A100="",$R100="",$O100=""),"",IFERROR($R100*$O100,""))</f>
        <v/>
      </c>
      <c r="Y100" s="37">
        <f>IF(OR($A100="",$S100="",$O100=""),"",IFERROR($S100*$O100,""))</f>
        <v/>
      </c>
      <c r="Z100" s="37">
        <f>IF(OR($A100="",$M100="",$P100=""),"",IFERROR($M100*$P100,""))</f>
        <v/>
      </c>
      <c r="AA100" s="37">
        <f>IF(OR($A100="",$N100="",$P100=""),"",IFERROR($N100*$P100,""))</f>
        <v/>
      </c>
      <c r="AB100" s="37">
        <f>IF(OR($A100="",$T100="",$Q100=""),"",IFERROR($T100*$Q100,""))</f>
        <v/>
      </c>
      <c r="AC100" s="37">
        <f>IF(OR($A100="",$U100="",$Q100=""),"",IFERROR($U100*$Q100,""))</f>
        <v/>
      </c>
      <c r="AD100" s="37">
        <f>IF($A100="","",IF(OR($R100="",$M100="",$T100="",$O100="",$P100="",$Q100=""),"",SUM($X100,$Z100,$AB100)))</f>
        <v/>
      </c>
      <c r="AE100" s="37">
        <f>IF($A100="","",IF(OR($S100="",$N100="",$U100="",$O100="",$P100="",$Q100=""),"",SUM($Y100,$AA100,$AC100)))</f>
        <v/>
      </c>
      <c r="AF100" s="37">
        <f>IF(OR($A100="",$V100="",$AD100=""),"",IFERROR($V100-$AD100,""))</f>
        <v/>
      </c>
      <c r="AG100" s="37">
        <f>IF(OR($A100="",$W100="",$AE100=""),"",IFERROR($W100-$AE100,""))</f>
        <v/>
      </c>
      <c r="AH100" s="38">
        <f>IF(OR($A100="",$W100="",$AG100=""),"",IFERROR($AG100/$W100,""))</f>
        <v/>
      </c>
      <c r="AI100" s="37">
        <f>IF(OR($A100="",$AD100="",$AE100=""),"",IFERROR($AE100-$AD100,""))</f>
        <v/>
      </c>
      <c r="AJ100" s="26">
        <f>IF($A100="","",IF($I100="","Review: missing status",IF(OR($G100="",$K100="",$O100="",$P100="",$Q100="",NOT(ISNUMBER(Assumptions!$L$6)),NOT(ISNUMBER(Assumptions!$L$7))),"Review: check assumptions",IF($I100="Completed",IF(OR($S100="",$N100="",$U100="",$W100="",$AE100=""),"Review: missing actuals",IF($AI100&gt;Assumptions!$L$6,"Review: cost over estimate",IF($AH100&lt;Assumptions!$L$7,"Review: low margin","Complete"))),IF($I100="Cancelled","No costing review","Pending completion")))))</f>
        <v/>
      </c>
    </row>
    <row r="101">
      <c r="A101" s="18" t="n"/>
      <c r="B101" s="35" t="n"/>
      <c r="C101" s="18" t="n"/>
      <c r="D101" s="18" t="n"/>
      <c r="E101" s="18" t="n"/>
      <c r="F101" s="18" t="n"/>
      <c r="G101" s="18" t="n"/>
      <c r="H101" s="19" t="n"/>
      <c r="I101" s="19" t="n"/>
      <c r="J101" s="18" t="n"/>
      <c r="K101" s="18" t="n"/>
      <c r="L101" s="20">
        <f>IF(OR($A101="",$K101=""),"",IFERROR(VLOOKUP($K101,Assumptions!$C$5:$E$104,2,FALSE),""))</f>
        <v/>
      </c>
      <c r="M101" s="21" t="n"/>
      <c r="N101" s="21" t="n"/>
      <c r="O101" s="39">
        <f>IF(OR($A101="",$G101=""),"",IFERROR(VLOOKUP($G101,Assumptions!$A$5:$B$104,2,FALSE),""))</f>
        <v/>
      </c>
      <c r="P101" s="39">
        <f>IF(OR($A101="",$K101=""),"",IFERROR(VLOOKUP($K101,Assumptions!$C$5:$E$104,3,FALSE),""))</f>
        <v/>
      </c>
      <c r="Q101" s="39">
        <f>IF($A101="","",IFERROR(Assumptions!$L$5,""))</f>
        <v/>
      </c>
      <c r="R101" s="21" t="n"/>
      <c r="S101" s="21" t="n"/>
      <c r="T101" s="23" t="n"/>
      <c r="U101" s="23" t="n"/>
      <c r="V101" s="40" t="n"/>
      <c r="W101" s="40" t="n"/>
      <c r="X101" s="36">
        <f>IF(OR($A101="",$R101="",$O101=""),"",IFERROR($R101*$O101,""))</f>
        <v/>
      </c>
      <c r="Y101" s="36">
        <f>IF(OR($A101="",$S101="",$O101=""),"",IFERROR($S101*$O101,""))</f>
        <v/>
      </c>
      <c r="Z101" s="36">
        <f>IF(OR($A101="",$M101="",$P101=""),"",IFERROR($M101*$P101,""))</f>
        <v/>
      </c>
      <c r="AA101" s="36">
        <f>IF(OR($A101="",$N101="",$P101=""),"",IFERROR($N101*$P101,""))</f>
        <v/>
      </c>
      <c r="AB101" s="36">
        <f>IF(OR($A101="",$T101="",$Q101=""),"",IFERROR($T101*$Q101,""))</f>
        <v/>
      </c>
      <c r="AC101" s="36">
        <f>IF(OR($A101="",$U101="",$Q101=""),"",IFERROR($U101*$Q101,""))</f>
        <v/>
      </c>
      <c r="AD101" s="36">
        <f>IF($A101="","",IF(OR($R101="",$M101="",$T101="",$O101="",$P101="",$Q101=""),"",SUM($X101,$Z101,$AB101)))</f>
        <v/>
      </c>
      <c r="AE101" s="36">
        <f>IF($A101="","",IF(OR($S101="",$N101="",$U101="",$O101="",$P101="",$Q101=""),"",SUM($Y101,$AA101,$AC101)))</f>
        <v/>
      </c>
      <c r="AF101" s="36">
        <f>IF(OR($A101="",$V101="",$AD101=""),"",IFERROR($V101-$AD101,""))</f>
        <v/>
      </c>
      <c r="AG101" s="36">
        <f>IF(OR($A101="",$W101="",$AE101=""),"",IFERROR($W101-$AE101,""))</f>
        <v/>
      </c>
      <c r="AH101" s="41">
        <f>IF(OR($A101="",$W101="",$AG101=""),"",IFERROR($AG101/$W101,""))</f>
        <v/>
      </c>
      <c r="AI101" s="36">
        <f>IF(OR($A101="",$AD101="",$AE101=""),"",IFERROR($AE101-$AD101,""))</f>
        <v/>
      </c>
      <c r="AJ101" s="20">
        <f>IF($A101="","",IF($I101="","Review: missing status",IF(OR($G101="",$K101="",$O101="",$P101="",$Q101="",NOT(ISNUMBER(Assumptions!$L$6)),NOT(ISNUMBER(Assumptions!$L$7))),"Review: check assumptions",IF($I101="Completed",IF(OR($S101="",$N101="",$U101="",$W101="",$AE101=""),"Review: missing actuals",IF($AI101&gt;Assumptions!$L$6,"Review: cost over estimate",IF($AH101&lt;Assumptions!$L$7,"Review: low margin","Complete"))),IF($I101="Cancelled","No costing review","Pending completion")))))</f>
        <v/>
      </c>
    </row>
    <row r="102">
      <c r="A102" s="18" t="n"/>
      <c r="B102" s="35" t="n"/>
      <c r="C102" s="18" t="n"/>
      <c r="D102" s="18" t="n"/>
      <c r="E102" s="18" t="n"/>
      <c r="F102" s="18" t="n"/>
      <c r="G102" s="18" t="n"/>
      <c r="H102" s="19" t="n"/>
      <c r="I102" s="19" t="n"/>
      <c r="J102" s="18" t="n"/>
      <c r="K102" s="18" t="n"/>
      <c r="L102" s="26">
        <f>IF(OR($A102="",$K102=""),"",IFERROR(VLOOKUP($K102,Assumptions!$C$5:$E$104,2,FALSE),""))</f>
        <v/>
      </c>
      <c r="M102" s="21" t="n"/>
      <c r="N102" s="21" t="n"/>
      <c r="O102" s="42">
        <f>IF(OR($A102="",$G102=""),"",IFERROR(VLOOKUP($G102,Assumptions!$A$5:$B$104,2,FALSE),""))</f>
        <v/>
      </c>
      <c r="P102" s="42">
        <f>IF(OR($A102="",$K102=""),"",IFERROR(VLOOKUP($K102,Assumptions!$C$5:$E$104,3,FALSE),""))</f>
        <v/>
      </c>
      <c r="Q102" s="42">
        <f>IF($A102="","",IFERROR(Assumptions!$L$5,""))</f>
        <v/>
      </c>
      <c r="R102" s="21" t="n"/>
      <c r="S102" s="21" t="n"/>
      <c r="T102" s="23" t="n"/>
      <c r="U102" s="23" t="n"/>
      <c r="V102" s="40" t="n"/>
      <c r="W102" s="40" t="n"/>
      <c r="X102" s="37">
        <f>IF(OR($A102="",$R102="",$O102=""),"",IFERROR($R102*$O102,""))</f>
        <v/>
      </c>
      <c r="Y102" s="37">
        <f>IF(OR($A102="",$S102="",$O102=""),"",IFERROR($S102*$O102,""))</f>
        <v/>
      </c>
      <c r="Z102" s="37">
        <f>IF(OR($A102="",$M102="",$P102=""),"",IFERROR($M102*$P102,""))</f>
        <v/>
      </c>
      <c r="AA102" s="37">
        <f>IF(OR($A102="",$N102="",$P102=""),"",IFERROR($N102*$P102,""))</f>
        <v/>
      </c>
      <c r="AB102" s="37">
        <f>IF(OR($A102="",$T102="",$Q102=""),"",IFERROR($T102*$Q102,""))</f>
        <v/>
      </c>
      <c r="AC102" s="37">
        <f>IF(OR($A102="",$U102="",$Q102=""),"",IFERROR($U102*$Q102,""))</f>
        <v/>
      </c>
      <c r="AD102" s="37">
        <f>IF($A102="","",IF(OR($R102="",$M102="",$T102="",$O102="",$P102="",$Q102=""),"",SUM($X102,$Z102,$AB102)))</f>
        <v/>
      </c>
      <c r="AE102" s="37">
        <f>IF($A102="","",IF(OR($S102="",$N102="",$U102="",$O102="",$P102="",$Q102=""),"",SUM($Y102,$AA102,$AC102)))</f>
        <v/>
      </c>
      <c r="AF102" s="37">
        <f>IF(OR($A102="",$V102="",$AD102=""),"",IFERROR($V102-$AD102,""))</f>
        <v/>
      </c>
      <c r="AG102" s="37">
        <f>IF(OR($A102="",$W102="",$AE102=""),"",IFERROR($W102-$AE102,""))</f>
        <v/>
      </c>
      <c r="AH102" s="38">
        <f>IF(OR($A102="",$W102="",$AG102=""),"",IFERROR($AG102/$W102,""))</f>
        <v/>
      </c>
      <c r="AI102" s="37">
        <f>IF(OR($A102="",$AD102="",$AE102=""),"",IFERROR($AE102-$AD102,""))</f>
        <v/>
      </c>
      <c r="AJ102" s="26">
        <f>IF($A102="","",IF($I102="","Review: missing status",IF(OR($G102="",$K102="",$O102="",$P102="",$Q102="",NOT(ISNUMBER(Assumptions!$L$6)),NOT(ISNUMBER(Assumptions!$L$7))),"Review: check assumptions",IF($I102="Completed",IF(OR($S102="",$N102="",$U102="",$W102="",$AE102=""),"Review: missing actuals",IF($AI102&gt;Assumptions!$L$6,"Review: cost over estimate",IF($AH102&lt;Assumptions!$L$7,"Review: low margin","Complete"))),IF($I102="Cancelled","No costing review","Pending completion")))))</f>
        <v/>
      </c>
    </row>
    <row r="103">
      <c r="A103" s="18" t="n"/>
      <c r="B103" s="35" t="n"/>
      <c r="C103" s="18" t="n"/>
      <c r="D103" s="18" t="n"/>
      <c r="E103" s="18" t="n"/>
      <c r="F103" s="18" t="n"/>
      <c r="G103" s="18" t="n"/>
      <c r="H103" s="19" t="n"/>
      <c r="I103" s="19" t="n"/>
      <c r="J103" s="18" t="n"/>
      <c r="K103" s="18" t="n"/>
      <c r="L103" s="20">
        <f>IF(OR($A103="",$K103=""),"",IFERROR(VLOOKUP($K103,Assumptions!$C$5:$E$104,2,FALSE),""))</f>
        <v/>
      </c>
      <c r="M103" s="21" t="n"/>
      <c r="N103" s="21" t="n"/>
      <c r="O103" s="39">
        <f>IF(OR($A103="",$G103=""),"",IFERROR(VLOOKUP($G103,Assumptions!$A$5:$B$104,2,FALSE),""))</f>
        <v/>
      </c>
      <c r="P103" s="39">
        <f>IF(OR($A103="",$K103=""),"",IFERROR(VLOOKUP($K103,Assumptions!$C$5:$E$104,3,FALSE),""))</f>
        <v/>
      </c>
      <c r="Q103" s="39">
        <f>IF($A103="","",IFERROR(Assumptions!$L$5,""))</f>
        <v/>
      </c>
      <c r="R103" s="21" t="n"/>
      <c r="S103" s="21" t="n"/>
      <c r="T103" s="23" t="n"/>
      <c r="U103" s="23" t="n"/>
      <c r="V103" s="40" t="n"/>
      <c r="W103" s="40" t="n"/>
      <c r="X103" s="36">
        <f>IF(OR($A103="",$R103="",$O103=""),"",IFERROR($R103*$O103,""))</f>
        <v/>
      </c>
      <c r="Y103" s="36">
        <f>IF(OR($A103="",$S103="",$O103=""),"",IFERROR($S103*$O103,""))</f>
        <v/>
      </c>
      <c r="Z103" s="36">
        <f>IF(OR($A103="",$M103="",$P103=""),"",IFERROR($M103*$P103,""))</f>
        <v/>
      </c>
      <c r="AA103" s="36">
        <f>IF(OR($A103="",$N103="",$P103=""),"",IFERROR($N103*$P103,""))</f>
        <v/>
      </c>
      <c r="AB103" s="36">
        <f>IF(OR($A103="",$T103="",$Q103=""),"",IFERROR($T103*$Q103,""))</f>
        <v/>
      </c>
      <c r="AC103" s="36">
        <f>IF(OR($A103="",$U103="",$Q103=""),"",IFERROR($U103*$Q103,""))</f>
        <v/>
      </c>
      <c r="AD103" s="36">
        <f>IF($A103="","",IF(OR($R103="",$M103="",$T103="",$O103="",$P103="",$Q103=""),"",SUM($X103,$Z103,$AB103)))</f>
        <v/>
      </c>
      <c r="AE103" s="36">
        <f>IF($A103="","",IF(OR($S103="",$N103="",$U103="",$O103="",$P103="",$Q103=""),"",SUM($Y103,$AA103,$AC103)))</f>
        <v/>
      </c>
      <c r="AF103" s="36">
        <f>IF(OR($A103="",$V103="",$AD103=""),"",IFERROR($V103-$AD103,""))</f>
        <v/>
      </c>
      <c r="AG103" s="36">
        <f>IF(OR($A103="",$W103="",$AE103=""),"",IFERROR($W103-$AE103,""))</f>
        <v/>
      </c>
      <c r="AH103" s="41">
        <f>IF(OR($A103="",$W103="",$AG103=""),"",IFERROR($AG103/$W103,""))</f>
        <v/>
      </c>
      <c r="AI103" s="36">
        <f>IF(OR($A103="",$AD103="",$AE103=""),"",IFERROR($AE103-$AD103,""))</f>
        <v/>
      </c>
      <c r="AJ103" s="20">
        <f>IF($A103="","",IF($I103="","Review: missing status",IF(OR($G103="",$K103="",$O103="",$P103="",$Q103="",NOT(ISNUMBER(Assumptions!$L$6)),NOT(ISNUMBER(Assumptions!$L$7))),"Review: check assumptions",IF($I103="Completed",IF(OR($S103="",$N103="",$U103="",$W103="",$AE103=""),"Review: missing actuals",IF($AI103&gt;Assumptions!$L$6,"Review: cost over estimate",IF($AH103&lt;Assumptions!$L$7,"Review: low margin","Complete"))),IF($I103="Cancelled","No costing review","Pending completion")))))</f>
        <v/>
      </c>
    </row>
    <row r="104">
      <c r="A104" s="18" t="n"/>
      <c r="B104" s="35" t="n"/>
      <c r="C104" s="18" t="n"/>
      <c r="D104" s="18" t="n"/>
      <c r="E104" s="18" t="n"/>
      <c r="F104" s="18" t="n"/>
      <c r="G104" s="18" t="n"/>
      <c r="H104" s="19" t="n"/>
      <c r="I104" s="19" t="n"/>
      <c r="J104" s="18" t="n"/>
      <c r="K104" s="18" t="n"/>
      <c r="L104" s="26">
        <f>IF(OR($A104="",$K104=""),"",IFERROR(VLOOKUP($K104,Assumptions!$C$5:$E$104,2,FALSE),""))</f>
        <v/>
      </c>
      <c r="M104" s="21" t="n"/>
      <c r="N104" s="21" t="n"/>
      <c r="O104" s="42">
        <f>IF(OR($A104="",$G104=""),"",IFERROR(VLOOKUP($G104,Assumptions!$A$5:$B$104,2,FALSE),""))</f>
        <v/>
      </c>
      <c r="P104" s="42">
        <f>IF(OR($A104="",$K104=""),"",IFERROR(VLOOKUP($K104,Assumptions!$C$5:$E$104,3,FALSE),""))</f>
        <v/>
      </c>
      <c r="Q104" s="42">
        <f>IF($A104="","",IFERROR(Assumptions!$L$5,""))</f>
        <v/>
      </c>
      <c r="R104" s="21" t="n"/>
      <c r="S104" s="21" t="n"/>
      <c r="T104" s="23" t="n"/>
      <c r="U104" s="23" t="n"/>
      <c r="V104" s="40" t="n"/>
      <c r="W104" s="40" t="n"/>
      <c r="X104" s="37">
        <f>IF(OR($A104="",$R104="",$O104=""),"",IFERROR($R104*$O104,""))</f>
        <v/>
      </c>
      <c r="Y104" s="37">
        <f>IF(OR($A104="",$S104="",$O104=""),"",IFERROR($S104*$O104,""))</f>
        <v/>
      </c>
      <c r="Z104" s="37">
        <f>IF(OR($A104="",$M104="",$P104=""),"",IFERROR($M104*$P104,""))</f>
        <v/>
      </c>
      <c r="AA104" s="37">
        <f>IF(OR($A104="",$N104="",$P104=""),"",IFERROR($N104*$P104,""))</f>
        <v/>
      </c>
      <c r="AB104" s="37">
        <f>IF(OR($A104="",$T104="",$Q104=""),"",IFERROR($T104*$Q104,""))</f>
        <v/>
      </c>
      <c r="AC104" s="37">
        <f>IF(OR($A104="",$U104="",$Q104=""),"",IFERROR($U104*$Q104,""))</f>
        <v/>
      </c>
      <c r="AD104" s="37">
        <f>IF($A104="","",IF(OR($R104="",$M104="",$T104="",$O104="",$P104="",$Q104=""),"",SUM($X104,$Z104,$AB104)))</f>
        <v/>
      </c>
      <c r="AE104" s="37">
        <f>IF($A104="","",IF(OR($S104="",$N104="",$U104="",$O104="",$P104="",$Q104=""),"",SUM($Y104,$AA104,$AC104)))</f>
        <v/>
      </c>
      <c r="AF104" s="37">
        <f>IF(OR($A104="",$V104="",$AD104=""),"",IFERROR($V104-$AD104,""))</f>
        <v/>
      </c>
      <c r="AG104" s="37">
        <f>IF(OR($A104="",$W104="",$AE104=""),"",IFERROR($W104-$AE104,""))</f>
        <v/>
      </c>
      <c r="AH104" s="38">
        <f>IF(OR($A104="",$W104="",$AG104=""),"",IFERROR($AG104/$W104,""))</f>
        <v/>
      </c>
      <c r="AI104" s="37">
        <f>IF(OR($A104="",$AD104="",$AE104=""),"",IFERROR($AE104-$AD104,""))</f>
        <v/>
      </c>
      <c r="AJ104" s="26">
        <f>IF($A104="","",IF($I104="","Review: missing status",IF(OR($G104="",$K104="",$O104="",$P104="",$Q104="",NOT(ISNUMBER(Assumptions!$L$6)),NOT(ISNUMBER(Assumptions!$L$7))),"Review: check assumptions",IF($I104="Completed",IF(OR($S104="",$N104="",$U104="",$W104="",$AE104=""),"Review: missing actuals",IF($AI104&gt;Assumptions!$L$6,"Review: cost over estimate",IF($AH104&lt;Assumptions!$L$7,"Review: low margin","Complete"))),IF($I104="Cancelled","No costing review","Pending completion")))))</f>
        <v/>
      </c>
    </row>
  </sheetData>
  <autoFilter ref="A4:AJ104"/>
  <mergeCells count="1">
    <mergeCell ref="A1:AJ1"/>
  </mergeCells>
  <conditionalFormatting sqref="A5:A104">
    <cfRule type="expression" priority="1" dxfId="0">
      <formula>AND($A5&lt;&gt;"",COUNTIF($A$5:$A$104,$A5)&gt;1)</formula>
    </cfRule>
  </conditionalFormatting>
  <conditionalFormatting sqref="AJ5:AJ104">
    <cfRule type="expression" priority="2" dxfId="0">
      <formula>LEFT($AJ5,6)="Review"</formula>
    </cfRule>
    <cfRule type="expression" priority="3" dxfId="1">
      <formula>$AJ5="Complete"</formula>
    </cfRule>
  </conditionalFormatting>
  <conditionalFormatting sqref="AI5:AI104">
    <cfRule type="expression" priority="4" dxfId="0">
      <formula>AND($A5&lt;&gt;"",$AI5&lt;&gt;"",$AI5&gt;Assumptions!$L$6)</formula>
    </cfRule>
  </conditionalFormatting>
  <conditionalFormatting sqref="AH5:AH104">
    <cfRule type="expression" priority="5" dxfId="0">
      <formula>AND($I5="Completed",$AH5&lt;&gt;"",$AH5&lt;Assumptions!$L$7)</formula>
    </cfRule>
    <cfRule type="expression" priority="6" dxfId="1">
      <formula>AND($I5="Completed",$AH5&lt;&gt;"",$AH5&gt;=Assumptions!$L$7)</formula>
    </cfRule>
  </conditionalFormatting>
  <dataValidations count="9">
    <dataValidation sqref="G5:G104" showDropDown="0" showInputMessage="1" showErrorMessage="1" allowBlank="0" errorTitle="Technician Not Listed" error="Select a technician from the editable Assumptions list." promptTitle="Technician" prompt="Choose a fictional technician." type="list">
      <formula1>INDIRECT("Assumptions!$A$5:$A$104")</formula1>
    </dataValidation>
    <dataValidation sqref="K5:K104" showDropDown="0" showInputMessage="1" showErrorMessage="1" allowBlank="0" errorTitle="Product Not Listed" error="Select a product from the editable Assumptions list." promptTitle="Product" prompt="Choose a fictional costing product." type="list">
      <formula1>INDIRECT("Assumptions!$C$5:$C$104")</formula1>
    </dataValidation>
    <dataValidation sqref="F5:F104" showDropDown="0" showInputMessage="0" showErrorMessage="1" allowBlank="0" errorTitle="Service Not Listed" error="Select a service from the editable Assumptions list." type="list">
      <formula1>INDIRECT("Assumptions!$F$5:$F$104")</formula1>
    </dataValidation>
    <dataValidation sqref="E5:E104" showDropDown="0" showInputMessage="0" showErrorMessage="1" allowBlank="0" errorTitle="Concern Not Listed" error="Select a pest concern from the editable Assumptions list." type="list">
      <formula1>INDIRECT("Assumptions!$G$5:$G$104")</formula1>
    </dataValidation>
    <dataValidation sqref="H5:H104" showDropDown="0" showInputMessage="0" showErrorMessage="1" allowBlank="0" errorTitle="Route Not Listed" error="Select a route from the editable Assumptions list." type="list">
      <formula1>INDIRECT("Assumptions!$H$5:$H$104")</formula1>
    </dataValidation>
    <dataValidation sqref="I5:I104" showDropDown="0" showInputMessage="0" showErrorMessage="1" allowBlank="0" errorTitle="Status Not Listed" error="Select a status from the editable Assumptions list." type="list">
      <formula1>INDIRECT("Assumptions!$I$5:$I$104")</formula1>
    </dataValidation>
    <dataValidation sqref="J5:J104" showDropDown="0" showInputMessage="0" showErrorMessage="1" allowBlank="0" errorTitle="Responsibility Not Listed" error="Select a review responsibility from the editable Assumptions list." type="list">
      <formula1>INDIRECT("Assumptions!$J$5:$J$104")</formula1>
    </dataValidation>
    <dataValidation sqref="B5:B104" showDropDown="0" showInputMessage="1" showErrorMessage="1" allowBlank="0" errorTitle="Date Outside Prepared Limits" error="Enter a date within the editable date limits on the Assumptions sheet." promptTitle="Service Date" prompt="Enter the service date in MM/DD/YYYY format." type="date" operator="between">
      <formula1>INDIRECT("Assumptions!$L$8")</formula1>
      <formula2>INDIRECT("Assumptions!$L$9")</formula2>
    </dataValidation>
    <dataValidation sqref="M5:N104 R5:W104" showDropDown="0" showInputMessage="1" showErrorMessage="1" allowBlank="0" errorTitle="Negative Value Not Allowed" error="Enter zero or a positive number for quantity, hours, miles, or amount." promptTitle="Nonnegative Number" prompt="Use decimal points where needed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M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27" customWidth="1" min="3" max="3"/>
    <col width="12" customWidth="1" min="4" max="4"/>
    <col width="19" customWidth="1" min="5" max="5"/>
    <col width="23" customWidth="1" min="6" max="6"/>
    <col width="29" customWidth="1" min="7" max="7"/>
    <col width="23" customWidth="1" min="8" max="8"/>
    <col width="16" customWidth="1" min="9" max="9"/>
    <col width="27" customWidth="1" min="10" max="10"/>
    <col width="25" customWidth="1" min="11" max="11"/>
    <col width="17" customWidth="1" min="12" max="12"/>
    <col width="25" customWidth="1" min="13" max="13"/>
  </cols>
  <sheetData>
    <row r="1" ht="28" customHeight="1">
      <c r="A1" s="1" t="inlineStr">
        <is>
          <t>Job Costing Assumptions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4" t="n"/>
    </row>
    <row r="2" ht="32" customHeight="1">
      <c r="A2" s="2" t="inlineStr">
        <is>
          <t>Edit yellow lists, rates, limits, and dates to match internal costing policy. Alerts are prompts for human review.</t>
        </is>
      </c>
    </row>
    <row r="3">
      <c r="A3" s="28" t="inlineStr">
        <is>
          <t>Technician Rates</t>
        </is>
      </c>
      <c r="B3" s="28" t="n"/>
      <c r="C3" s="28" t="inlineStr">
        <is>
          <t>Product Costs</t>
        </is>
      </c>
      <c r="D3" s="28" t="n"/>
      <c r="E3" s="28" t="n"/>
      <c r="F3" s="28" t="inlineStr">
        <is>
          <t>Services</t>
        </is>
      </c>
      <c r="G3" s="28" t="inlineStr">
        <is>
          <t>Pest Concerns</t>
        </is>
      </c>
      <c r="H3" s="28" t="inlineStr">
        <is>
          <t>Routes</t>
        </is>
      </c>
      <c r="I3" s="28" t="inlineStr">
        <is>
          <t>Statuses</t>
        </is>
      </c>
      <c r="J3" s="28" t="inlineStr">
        <is>
          <t>Review Responsibility</t>
        </is>
      </c>
      <c r="K3" s="28" t="inlineStr">
        <is>
          <t>General Assumptions</t>
        </is>
      </c>
      <c r="L3" s="28" t="n"/>
      <c r="M3" s="28" t="n"/>
    </row>
    <row r="4" ht="38" customHeight="1">
      <c r="A4" s="5" t="inlineStr">
        <is>
          <t>Technician</t>
        </is>
      </c>
      <c r="B4" s="5" t="inlineStr">
        <is>
          <t>Labor Cost / Hr</t>
        </is>
      </c>
      <c r="C4" s="5" t="inlineStr">
        <is>
          <t>Product</t>
        </is>
      </c>
      <c r="D4" s="5" t="inlineStr">
        <is>
          <t>Unit</t>
        </is>
      </c>
      <c r="E4" s="5" t="inlineStr">
        <is>
          <t>Product Cost / Unit</t>
        </is>
      </c>
      <c r="F4" s="5" t="inlineStr">
        <is>
          <t>Service</t>
        </is>
      </c>
      <c r="G4" s="5" t="inlineStr">
        <is>
          <t>Pest Concern</t>
        </is>
      </c>
      <c r="H4" s="5" t="inlineStr">
        <is>
          <t>Route</t>
        </is>
      </c>
      <c r="I4" s="5" t="inlineStr">
        <is>
          <t>Status</t>
        </is>
      </c>
      <c r="J4" s="5" t="inlineStr">
        <is>
          <t>Review Responsibility</t>
        </is>
      </c>
      <c r="K4" s="5" t="inlineStr">
        <is>
          <t>Assumption</t>
        </is>
      </c>
      <c r="L4" s="5" t="inlineStr">
        <is>
          <t>Value</t>
        </is>
      </c>
      <c r="M4" s="5" t="inlineStr">
        <is>
          <t>Unit / Note</t>
        </is>
      </c>
    </row>
    <row r="5">
      <c r="A5" s="18" t="inlineStr">
        <is>
          <t>Fictional Tech Avery</t>
        </is>
      </c>
      <c r="B5" s="43" t="n">
        <v>32</v>
      </c>
      <c r="C5" s="18" t="inlineStr">
        <is>
          <t>Fictional Product Amber</t>
        </is>
      </c>
      <c r="D5" s="18" t="inlineStr">
        <is>
          <t>ounces</t>
        </is>
      </c>
      <c r="E5" s="43" t="n">
        <v>1.25</v>
      </c>
      <c r="F5" s="18" t="inlineStr">
        <is>
          <t>Inspection</t>
        </is>
      </c>
      <c r="G5" s="18" t="inlineStr">
        <is>
          <t>Ant activity</t>
        </is>
      </c>
      <c r="H5" s="18" t="inlineStr">
        <is>
          <t>Fictional Route Amber</t>
        </is>
      </c>
      <c r="I5" s="18" t="inlineStr">
        <is>
          <t>Planned</t>
        </is>
      </c>
      <c r="J5" s="18" t="inlineStr">
        <is>
          <t>Owner Review</t>
        </is>
      </c>
      <c r="K5" s="16" t="inlineStr">
        <is>
          <t>Mileage Cost Rate</t>
        </is>
      </c>
      <c r="L5" s="43" t="n">
        <v>0.7</v>
      </c>
      <c r="M5" s="16" t="inlineStr">
        <is>
          <t>US dollars per mile</t>
        </is>
      </c>
    </row>
    <row r="6">
      <c r="A6" s="18" t="inlineStr">
        <is>
          <t>Fictional Tech Blair</t>
        </is>
      </c>
      <c r="B6" s="43" t="n">
        <v>34.5</v>
      </c>
      <c r="C6" s="18" t="inlineStr">
        <is>
          <t>Fictional Product Blue</t>
        </is>
      </c>
      <c r="D6" s="18" t="inlineStr">
        <is>
          <t>gallons</t>
        </is>
      </c>
      <c r="E6" s="43" t="n">
        <v>46</v>
      </c>
      <c r="F6" s="18" t="inlineStr">
        <is>
          <t>Perimeter Service</t>
        </is>
      </c>
      <c r="G6" s="18" t="inlineStr">
        <is>
          <t>Cockroach activity</t>
        </is>
      </c>
      <c r="H6" s="18" t="inlineStr">
        <is>
          <t>Fictional Route Blue</t>
        </is>
      </c>
      <c r="I6" s="18" t="inlineStr">
        <is>
          <t>In Progress</t>
        </is>
      </c>
      <c r="J6" s="18" t="inlineStr">
        <is>
          <t>Operations Manager Review</t>
        </is>
      </c>
      <c r="K6" s="15" t="inlineStr">
        <is>
          <t>Cost Variance Alert</t>
        </is>
      </c>
      <c r="L6" s="44" t="n">
        <v>75</v>
      </c>
      <c r="M6" s="15" t="inlineStr">
        <is>
          <t>US dollars over estimate</t>
        </is>
      </c>
    </row>
    <row r="7">
      <c r="A7" s="18" t="inlineStr">
        <is>
          <t>Fictional Tech Casey</t>
        </is>
      </c>
      <c r="B7" s="43" t="n">
        <v>36</v>
      </c>
      <c r="C7" s="18" t="inlineStr">
        <is>
          <t>Fictional Product Cedar</t>
        </is>
      </c>
      <c r="D7" s="18" t="inlineStr">
        <is>
          <t>pounds</t>
        </is>
      </c>
      <c r="E7" s="43" t="n">
        <v>18.5</v>
      </c>
      <c r="F7" s="18" t="inlineStr">
        <is>
          <t>Monitoring Visit</t>
        </is>
      </c>
      <c r="G7" s="18" t="inlineStr">
        <is>
          <t>Rodent signs</t>
        </is>
      </c>
      <c r="H7" s="18" t="inlineStr">
        <is>
          <t>Fictional Route Cedar</t>
        </is>
      </c>
      <c r="I7" s="18" t="inlineStr">
        <is>
          <t>Completed</t>
        </is>
      </c>
      <c r="J7" s="18" t="inlineStr">
        <is>
          <t>Service Manager Review</t>
        </is>
      </c>
      <c r="K7" s="16" t="inlineStr">
        <is>
          <t>Margin Percentage Alert</t>
        </is>
      </c>
      <c r="L7" s="45" t="n">
        <v>0.25</v>
      </c>
      <c r="M7" s="16" t="inlineStr">
        <is>
          <t>Review threshold</t>
        </is>
      </c>
    </row>
    <row r="8">
      <c r="A8" s="18" t="inlineStr">
        <is>
          <t>Fictional Tech Devon</t>
        </is>
      </c>
      <c r="B8" s="43" t="n">
        <v>33.25</v>
      </c>
      <c r="C8" s="18" t="inlineStr">
        <is>
          <t>Fictional Product Delta</t>
        </is>
      </c>
      <c r="D8" s="18" t="inlineStr">
        <is>
          <t>ounces</t>
        </is>
      </c>
      <c r="E8" s="43" t="n">
        <v>2.4</v>
      </c>
      <c r="F8" s="18" t="inlineStr">
        <is>
          <t>Exclusion Follow-Up</t>
        </is>
      </c>
      <c r="G8" s="18" t="inlineStr">
        <is>
          <t>Stored-product insect concern</t>
        </is>
      </c>
      <c r="H8" s="18" t="inlineStr">
        <is>
          <t>Fictional Route Delta</t>
        </is>
      </c>
      <c r="I8" s="18" t="inlineStr">
        <is>
          <t>On Hold</t>
        </is>
      </c>
      <c r="J8" s="18" t="inlineStr">
        <is>
          <t>Sales Review</t>
        </is>
      </c>
      <c r="K8" s="15" t="inlineStr">
        <is>
          <t>Earliest Job Date</t>
        </is>
      </c>
      <c r="L8" s="46" t="n">
        <v>45910</v>
      </c>
      <c r="M8" s="15" t="inlineStr">
        <is>
          <t>MM/DD/YYYY</t>
        </is>
      </c>
    </row>
    <row r="9">
      <c r="A9" s="18" t="n"/>
      <c r="B9" s="43" t="n"/>
      <c r="C9" s="18" t="n"/>
      <c r="D9" s="18" t="n"/>
      <c r="E9" s="43" t="n"/>
      <c r="F9" s="18" t="inlineStr">
        <is>
          <t>Spot Service</t>
        </is>
      </c>
      <c r="G9" s="18" t="inlineStr">
        <is>
          <t>Wasp activity</t>
        </is>
      </c>
      <c r="H9" s="18" t="n"/>
      <c r="I9" s="18" t="inlineStr">
        <is>
          <t>Cancelled</t>
        </is>
      </c>
      <c r="J9" s="18" t="n"/>
      <c r="K9" s="16" t="inlineStr">
        <is>
          <t>Latest Job Date</t>
        </is>
      </c>
      <c r="L9" s="46" t="n">
        <v>46640</v>
      </c>
      <c r="M9" s="16" t="inlineStr">
        <is>
          <t>MM/DD/YYYY</t>
        </is>
      </c>
    </row>
    <row r="10">
      <c r="A10" s="18" t="n"/>
      <c r="B10" s="43" t="n"/>
      <c r="C10" s="18" t="n"/>
      <c r="D10" s="18" t="n"/>
      <c r="E10" s="43" t="n"/>
      <c r="F10" s="18" t="n"/>
      <c r="G10" s="18" t="n"/>
      <c r="H10" s="18" t="n"/>
      <c r="I10" s="18" t="n"/>
      <c r="J10" s="18" t="n"/>
      <c r="K10" s="15" t="n"/>
      <c r="L10" s="15" t="n"/>
      <c r="M10" s="15" t="n"/>
    </row>
    <row r="11">
      <c r="A11" s="18" t="n"/>
      <c r="B11" s="43" t="n"/>
      <c r="C11" s="18" t="n"/>
      <c r="D11" s="18" t="n"/>
      <c r="E11" s="43" t="n"/>
      <c r="F11" s="18" t="n"/>
      <c r="G11" s="18" t="n"/>
      <c r="H11" s="18" t="n"/>
      <c r="I11" s="18" t="n"/>
      <c r="J11" s="18" t="n"/>
      <c r="K11" s="16" t="n"/>
      <c r="L11" s="16" t="n"/>
      <c r="M11" s="16" t="n"/>
    </row>
    <row r="12">
      <c r="A12" s="18" t="n"/>
      <c r="B12" s="43" t="n"/>
      <c r="C12" s="18" t="n"/>
      <c r="D12" s="18" t="n"/>
      <c r="E12" s="43" t="n"/>
      <c r="F12" s="18" t="n"/>
      <c r="G12" s="18" t="n"/>
      <c r="H12" s="18" t="n"/>
      <c r="I12" s="18" t="n"/>
      <c r="J12" s="18" t="n"/>
      <c r="K12" s="15" t="n"/>
      <c r="L12" s="15" t="n"/>
      <c r="M12" s="15" t="n"/>
    </row>
    <row r="13">
      <c r="A13" s="18" t="n"/>
      <c r="B13" s="43" t="n"/>
      <c r="C13" s="18" t="n"/>
      <c r="D13" s="18" t="n"/>
      <c r="E13" s="43" t="n"/>
      <c r="F13" s="18" t="n"/>
      <c r="G13" s="18" t="n"/>
      <c r="H13" s="18" t="n"/>
      <c r="I13" s="18" t="n"/>
      <c r="J13" s="18" t="n"/>
      <c r="K13" s="16" t="n"/>
      <c r="L13" s="16" t="n"/>
      <c r="M13" s="16" t="n"/>
    </row>
    <row r="14">
      <c r="A14" s="18" t="n"/>
      <c r="B14" s="43" t="n"/>
      <c r="C14" s="18" t="n"/>
      <c r="D14" s="18" t="n"/>
      <c r="E14" s="43" t="n"/>
      <c r="F14" s="18" t="n"/>
      <c r="G14" s="18" t="n"/>
      <c r="H14" s="18" t="n"/>
      <c r="I14" s="18" t="n"/>
      <c r="J14" s="18" t="n"/>
      <c r="K14" s="15" t="n"/>
      <c r="L14" s="15" t="n"/>
      <c r="M14" s="15" t="n"/>
    </row>
    <row r="15">
      <c r="A15" s="18" t="n"/>
      <c r="B15" s="43" t="n"/>
      <c r="C15" s="18" t="n"/>
      <c r="D15" s="18" t="n"/>
      <c r="E15" s="43" t="n"/>
      <c r="F15" s="18" t="n"/>
      <c r="G15" s="18" t="n"/>
      <c r="H15" s="18" t="n"/>
      <c r="I15" s="18" t="n"/>
      <c r="J15" s="18" t="n"/>
      <c r="K15" s="16" t="n"/>
      <c r="L15" s="16" t="n"/>
      <c r="M15" s="16" t="n"/>
    </row>
    <row r="16">
      <c r="A16" s="18" t="n"/>
      <c r="B16" s="43" t="n"/>
      <c r="C16" s="18" t="n"/>
      <c r="D16" s="18" t="n"/>
      <c r="E16" s="43" t="n"/>
      <c r="F16" s="18" t="n"/>
      <c r="G16" s="18" t="n"/>
      <c r="H16" s="18" t="n"/>
      <c r="I16" s="18" t="n"/>
      <c r="J16" s="18" t="n"/>
      <c r="K16" s="15" t="n"/>
      <c r="L16" s="15" t="n"/>
      <c r="M16" s="15" t="n"/>
    </row>
    <row r="17">
      <c r="A17" s="18" t="n"/>
      <c r="B17" s="43" t="n"/>
      <c r="C17" s="18" t="n"/>
      <c r="D17" s="18" t="n"/>
      <c r="E17" s="43" t="n"/>
      <c r="F17" s="18" t="n"/>
      <c r="G17" s="18" t="n"/>
      <c r="H17" s="18" t="n"/>
      <c r="I17" s="18" t="n"/>
      <c r="J17" s="18" t="n"/>
      <c r="K17" s="16" t="n"/>
      <c r="L17" s="16" t="n"/>
      <c r="M17" s="16" t="n"/>
    </row>
    <row r="18">
      <c r="A18" s="18" t="n"/>
      <c r="B18" s="43" t="n"/>
      <c r="C18" s="18" t="n"/>
      <c r="D18" s="18" t="n"/>
      <c r="E18" s="43" t="n"/>
      <c r="F18" s="18" t="n"/>
      <c r="G18" s="18" t="n"/>
      <c r="H18" s="18" t="n"/>
      <c r="I18" s="18" t="n"/>
      <c r="J18" s="18" t="n"/>
      <c r="K18" s="15" t="n"/>
      <c r="L18" s="15" t="n"/>
      <c r="M18" s="15" t="n"/>
    </row>
    <row r="19">
      <c r="A19" s="18" t="n"/>
      <c r="B19" s="43" t="n"/>
      <c r="C19" s="18" t="n"/>
      <c r="D19" s="18" t="n"/>
      <c r="E19" s="43" t="n"/>
      <c r="F19" s="18" t="n"/>
      <c r="G19" s="18" t="n"/>
      <c r="H19" s="18" t="n"/>
      <c r="I19" s="18" t="n"/>
      <c r="J19" s="18" t="n"/>
      <c r="K19" s="16" t="n"/>
      <c r="L19" s="16" t="n"/>
      <c r="M19" s="16" t="n"/>
    </row>
    <row r="20">
      <c r="A20" s="18" t="n"/>
      <c r="B20" s="43" t="n"/>
      <c r="C20" s="18" t="n"/>
      <c r="D20" s="18" t="n"/>
      <c r="E20" s="43" t="n"/>
      <c r="F20" s="18" t="n"/>
      <c r="G20" s="18" t="n"/>
      <c r="H20" s="18" t="n"/>
      <c r="I20" s="18" t="n"/>
      <c r="J20" s="18" t="n"/>
      <c r="K20" s="15" t="n"/>
      <c r="L20" s="15" t="n"/>
      <c r="M20" s="15" t="n"/>
    </row>
    <row r="21">
      <c r="A21" s="18" t="n"/>
      <c r="B21" s="43" t="n"/>
      <c r="C21" s="18" t="n"/>
      <c r="D21" s="18" t="n"/>
      <c r="E21" s="43" t="n"/>
      <c r="F21" s="18" t="n"/>
      <c r="G21" s="18" t="n"/>
      <c r="H21" s="18" t="n"/>
      <c r="I21" s="18" t="n"/>
      <c r="J21" s="18" t="n"/>
      <c r="K21" s="16" t="n"/>
      <c r="L21" s="16" t="n"/>
      <c r="M21" s="16" t="n"/>
    </row>
    <row r="22">
      <c r="A22" s="18" t="n"/>
      <c r="B22" s="43" t="n"/>
      <c r="C22" s="18" t="n"/>
      <c r="D22" s="18" t="n"/>
      <c r="E22" s="43" t="n"/>
      <c r="F22" s="18" t="n"/>
      <c r="G22" s="18" t="n"/>
      <c r="H22" s="18" t="n"/>
      <c r="I22" s="18" t="n"/>
      <c r="J22" s="18" t="n"/>
      <c r="K22" s="15" t="n"/>
      <c r="L22" s="15" t="n"/>
      <c r="M22" s="15" t="n"/>
    </row>
    <row r="23">
      <c r="A23" s="18" t="n"/>
      <c r="B23" s="43" t="n"/>
      <c r="C23" s="18" t="n"/>
      <c r="D23" s="18" t="n"/>
      <c r="E23" s="43" t="n"/>
      <c r="F23" s="18" t="n"/>
      <c r="G23" s="18" t="n"/>
      <c r="H23" s="18" t="n"/>
      <c r="I23" s="18" t="n"/>
      <c r="J23" s="18" t="n"/>
      <c r="K23" s="16" t="n"/>
      <c r="L23" s="16" t="n"/>
      <c r="M23" s="16" t="n"/>
    </row>
    <row r="24">
      <c r="A24" s="18" t="n"/>
      <c r="B24" s="43" t="n"/>
      <c r="C24" s="18" t="n"/>
      <c r="D24" s="18" t="n"/>
      <c r="E24" s="43" t="n"/>
      <c r="F24" s="18" t="n"/>
      <c r="G24" s="18" t="n"/>
      <c r="H24" s="18" t="n"/>
      <c r="I24" s="18" t="n"/>
      <c r="J24" s="18" t="n"/>
      <c r="K24" s="15" t="n"/>
      <c r="L24" s="15" t="n"/>
      <c r="M24" s="15" t="n"/>
    </row>
    <row r="25">
      <c r="A25" s="18" t="n"/>
      <c r="B25" s="43" t="n"/>
      <c r="C25" s="18" t="n"/>
      <c r="D25" s="18" t="n"/>
      <c r="E25" s="43" t="n"/>
      <c r="F25" s="18" t="n"/>
      <c r="G25" s="18" t="n"/>
      <c r="H25" s="18" t="n"/>
      <c r="I25" s="18" t="n"/>
      <c r="J25" s="18" t="n"/>
      <c r="K25" s="16" t="n"/>
      <c r="L25" s="16" t="n"/>
      <c r="M25" s="16" t="n"/>
    </row>
    <row r="26">
      <c r="A26" s="18" t="n"/>
      <c r="B26" s="43" t="n"/>
      <c r="C26" s="18" t="n"/>
      <c r="D26" s="18" t="n"/>
      <c r="E26" s="43" t="n"/>
      <c r="F26" s="18" t="n"/>
      <c r="G26" s="18" t="n"/>
      <c r="H26" s="18" t="n"/>
      <c r="I26" s="18" t="n"/>
      <c r="J26" s="18" t="n"/>
      <c r="K26" s="15" t="n"/>
      <c r="L26" s="15" t="n"/>
      <c r="M26" s="15" t="n"/>
    </row>
    <row r="27">
      <c r="A27" s="18" t="n"/>
      <c r="B27" s="43" t="n"/>
      <c r="C27" s="18" t="n"/>
      <c r="D27" s="18" t="n"/>
      <c r="E27" s="43" t="n"/>
      <c r="F27" s="18" t="n"/>
      <c r="G27" s="18" t="n"/>
      <c r="H27" s="18" t="n"/>
      <c r="I27" s="18" t="n"/>
      <c r="J27" s="18" t="n"/>
      <c r="K27" s="16" t="n"/>
      <c r="L27" s="16" t="n"/>
      <c r="M27" s="16" t="n"/>
    </row>
    <row r="28">
      <c r="A28" s="18" t="n"/>
      <c r="B28" s="43" t="n"/>
      <c r="C28" s="18" t="n"/>
      <c r="D28" s="18" t="n"/>
      <c r="E28" s="43" t="n"/>
      <c r="F28" s="18" t="n"/>
      <c r="G28" s="18" t="n"/>
      <c r="H28" s="18" t="n"/>
      <c r="I28" s="18" t="n"/>
      <c r="J28" s="18" t="n"/>
      <c r="K28" s="15" t="n"/>
      <c r="L28" s="15" t="n"/>
      <c r="M28" s="15" t="n"/>
    </row>
    <row r="29">
      <c r="A29" s="18" t="n"/>
      <c r="B29" s="43" t="n"/>
      <c r="C29" s="18" t="n"/>
      <c r="D29" s="18" t="n"/>
      <c r="E29" s="43" t="n"/>
      <c r="F29" s="18" t="n"/>
      <c r="G29" s="18" t="n"/>
      <c r="H29" s="18" t="n"/>
      <c r="I29" s="18" t="n"/>
      <c r="J29" s="18" t="n"/>
      <c r="K29" s="16" t="n"/>
      <c r="L29" s="16" t="n"/>
      <c r="M29" s="16" t="n"/>
    </row>
    <row r="30">
      <c r="A30" s="18" t="n"/>
      <c r="B30" s="43" t="n"/>
      <c r="C30" s="18" t="n"/>
      <c r="D30" s="18" t="n"/>
      <c r="E30" s="43" t="n"/>
      <c r="F30" s="18" t="n"/>
      <c r="G30" s="18" t="n"/>
      <c r="H30" s="18" t="n"/>
      <c r="I30" s="18" t="n"/>
      <c r="J30" s="18" t="n"/>
      <c r="K30" s="15" t="n"/>
      <c r="L30" s="15" t="n"/>
      <c r="M30" s="15" t="n"/>
    </row>
    <row r="31">
      <c r="A31" s="18" t="n"/>
      <c r="B31" s="43" t="n"/>
      <c r="C31" s="18" t="n"/>
      <c r="D31" s="18" t="n"/>
      <c r="E31" s="43" t="n"/>
      <c r="F31" s="18" t="n"/>
      <c r="G31" s="18" t="n"/>
      <c r="H31" s="18" t="n"/>
      <c r="I31" s="18" t="n"/>
      <c r="J31" s="18" t="n"/>
      <c r="K31" s="16" t="n"/>
      <c r="L31" s="16" t="n"/>
      <c r="M31" s="16" t="n"/>
    </row>
    <row r="32">
      <c r="A32" s="18" t="n"/>
      <c r="B32" s="43" t="n"/>
      <c r="C32" s="18" t="n"/>
      <c r="D32" s="18" t="n"/>
      <c r="E32" s="43" t="n"/>
      <c r="F32" s="18" t="n"/>
      <c r="G32" s="18" t="n"/>
      <c r="H32" s="18" t="n"/>
      <c r="I32" s="18" t="n"/>
      <c r="J32" s="18" t="n"/>
      <c r="K32" s="15" t="n"/>
      <c r="L32" s="15" t="n"/>
      <c r="M32" s="15" t="n"/>
    </row>
    <row r="33">
      <c r="A33" s="18" t="n"/>
      <c r="B33" s="43" t="n"/>
      <c r="C33" s="18" t="n"/>
      <c r="D33" s="18" t="n"/>
      <c r="E33" s="43" t="n"/>
      <c r="F33" s="18" t="n"/>
      <c r="G33" s="18" t="n"/>
      <c r="H33" s="18" t="n"/>
      <c r="I33" s="18" t="n"/>
      <c r="J33" s="18" t="n"/>
      <c r="K33" s="16" t="n"/>
      <c r="L33" s="16" t="n"/>
      <c r="M33" s="16" t="n"/>
    </row>
    <row r="34">
      <c r="A34" s="18" t="n"/>
      <c r="B34" s="43" t="n"/>
      <c r="C34" s="18" t="n"/>
      <c r="D34" s="18" t="n"/>
      <c r="E34" s="43" t="n"/>
      <c r="F34" s="18" t="n"/>
      <c r="G34" s="18" t="n"/>
      <c r="H34" s="18" t="n"/>
      <c r="I34" s="18" t="n"/>
      <c r="J34" s="18" t="n"/>
      <c r="K34" s="15" t="n"/>
      <c r="L34" s="15" t="n"/>
      <c r="M34" s="15" t="n"/>
    </row>
    <row r="35">
      <c r="A35" s="18" t="n"/>
      <c r="B35" s="43" t="n"/>
      <c r="C35" s="18" t="n"/>
      <c r="D35" s="18" t="n"/>
      <c r="E35" s="43" t="n"/>
      <c r="F35" s="18" t="n"/>
      <c r="G35" s="18" t="n"/>
      <c r="H35" s="18" t="n"/>
      <c r="I35" s="18" t="n"/>
      <c r="J35" s="18" t="n"/>
      <c r="K35" s="16" t="n"/>
      <c r="L35" s="16" t="n"/>
      <c r="M35" s="16" t="n"/>
    </row>
    <row r="36">
      <c r="A36" s="18" t="n"/>
      <c r="B36" s="43" t="n"/>
      <c r="C36" s="18" t="n"/>
      <c r="D36" s="18" t="n"/>
      <c r="E36" s="43" t="n"/>
      <c r="F36" s="18" t="n"/>
      <c r="G36" s="18" t="n"/>
      <c r="H36" s="18" t="n"/>
      <c r="I36" s="18" t="n"/>
      <c r="J36" s="18" t="n"/>
      <c r="K36" s="15" t="n"/>
      <c r="L36" s="15" t="n"/>
      <c r="M36" s="15" t="n"/>
    </row>
    <row r="37">
      <c r="A37" s="18" t="n"/>
      <c r="B37" s="43" t="n"/>
      <c r="C37" s="18" t="n"/>
      <c r="D37" s="18" t="n"/>
      <c r="E37" s="43" t="n"/>
      <c r="F37" s="18" t="n"/>
      <c r="G37" s="18" t="n"/>
      <c r="H37" s="18" t="n"/>
      <c r="I37" s="18" t="n"/>
      <c r="J37" s="18" t="n"/>
      <c r="K37" s="16" t="n"/>
      <c r="L37" s="16" t="n"/>
      <c r="M37" s="16" t="n"/>
    </row>
    <row r="38">
      <c r="A38" s="18" t="n"/>
      <c r="B38" s="43" t="n"/>
      <c r="C38" s="18" t="n"/>
      <c r="D38" s="18" t="n"/>
      <c r="E38" s="43" t="n"/>
      <c r="F38" s="18" t="n"/>
      <c r="G38" s="18" t="n"/>
      <c r="H38" s="18" t="n"/>
      <c r="I38" s="18" t="n"/>
      <c r="J38" s="18" t="n"/>
      <c r="K38" s="15" t="n"/>
      <c r="L38" s="15" t="n"/>
      <c r="M38" s="15" t="n"/>
    </row>
    <row r="39">
      <c r="A39" s="18" t="n"/>
      <c r="B39" s="43" t="n"/>
      <c r="C39" s="18" t="n"/>
      <c r="D39" s="18" t="n"/>
      <c r="E39" s="43" t="n"/>
      <c r="F39" s="18" t="n"/>
      <c r="G39" s="18" t="n"/>
      <c r="H39" s="18" t="n"/>
      <c r="I39" s="18" t="n"/>
      <c r="J39" s="18" t="n"/>
      <c r="K39" s="16" t="n"/>
      <c r="L39" s="16" t="n"/>
      <c r="M39" s="16" t="n"/>
    </row>
    <row r="40">
      <c r="A40" s="18" t="n"/>
      <c r="B40" s="43" t="n"/>
      <c r="C40" s="18" t="n"/>
      <c r="D40" s="18" t="n"/>
      <c r="E40" s="43" t="n"/>
      <c r="F40" s="18" t="n"/>
      <c r="G40" s="18" t="n"/>
      <c r="H40" s="18" t="n"/>
      <c r="I40" s="18" t="n"/>
      <c r="J40" s="18" t="n"/>
      <c r="K40" s="15" t="n"/>
      <c r="L40" s="15" t="n"/>
      <c r="M40" s="15" t="n"/>
    </row>
    <row r="41">
      <c r="A41" s="18" t="n"/>
      <c r="B41" s="43" t="n"/>
      <c r="C41" s="18" t="n"/>
      <c r="D41" s="18" t="n"/>
      <c r="E41" s="43" t="n"/>
      <c r="F41" s="18" t="n"/>
      <c r="G41" s="18" t="n"/>
      <c r="H41" s="18" t="n"/>
      <c r="I41" s="18" t="n"/>
      <c r="J41" s="18" t="n"/>
      <c r="K41" s="16" t="n"/>
      <c r="L41" s="16" t="n"/>
      <c r="M41" s="16" t="n"/>
    </row>
    <row r="42">
      <c r="A42" s="18" t="n"/>
      <c r="B42" s="43" t="n"/>
      <c r="C42" s="18" t="n"/>
      <c r="D42" s="18" t="n"/>
      <c r="E42" s="43" t="n"/>
      <c r="F42" s="18" t="n"/>
      <c r="G42" s="18" t="n"/>
      <c r="H42" s="18" t="n"/>
      <c r="I42" s="18" t="n"/>
      <c r="J42" s="18" t="n"/>
      <c r="K42" s="15" t="n"/>
      <c r="L42" s="15" t="n"/>
      <c r="M42" s="15" t="n"/>
    </row>
    <row r="43">
      <c r="A43" s="18" t="n"/>
      <c r="B43" s="43" t="n"/>
      <c r="C43" s="18" t="n"/>
      <c r="D43" s="18" t="n"/>
      <c r="E43" s="43" t="n"/>
      <c r="F43" s="18" t="n"/>
      <c r="G43" s="18" t="n"/>
      <c r="H43" s="18" t="n"/>
      <c r="I43" s="18" t="n"/>
      <c r="J43" s="18" t="n"/>
      <c r="K43" s="16" t="n"/>
      <c r="L43" s="16" t="n"/>
      <c r="M43" s="16" t="n"/>
    </row>
    <row r="44">
      <c r="A44" s="18" t="n"/>
      <c r="B44" s="43" t="n"/>
      <c r="C44" s="18" t="n"/>
      <c r="D44" s="18" t="n"/>
      <c r="E44" s="43" t="n"/>
      <c r="F44" s="18" t="n"/>
      <c r="G44" s="18" t="n"/>
      <c r="H44" s="18" t="n"/>
      <c r="I44" s="18" t="n"/>
      <c r="J44" s="18" t="n"/>
      <c r="K44" s="15" t="n"/>
      <c r="L44" s="15" t="n"/>
      <c r="M44" s="15" t="n"/>
    </row>
    <row r="45">
      <c r="A45" s="18" t="n"/>
      <c r="B45" s="43" t="n"/>
      <c r="C45" s="18" t="n"/>
      <c r="D45" s="18" t="n"/>
      <c r="E45" s="43" t="n"/>
      <c r="F45" s="18" t="n"/>
      <c r="G45" s="18" t="n"/>
      <c r="H45" s="18" t="n"/>
      <c r="I45" s="18" t="n"/>
      <c r="J45" s="18" t="n"/>
      <c r="K45" s="16" t="n"/>
      <c r="L45" s="16" t="n"/>
      <c r="M45" s="16" t="n"/>
    </row>
    <row r="46">
      <c r="A46" s="18" t="n"/>
      <c r="B46" s="43" t="n"/>
      <c r="C46" s="18" t="n"/>
      <c r="D46" s="18" t="n"/>
      <c r="E46" s="43" t="n"/>
      <c r="F46" s="18" t="n"/>
      <c r="G46" s="18" t="n"/>
      <c r="H46" s="18" t="n"/>
      <c r="I46" s="18" t="n"/>
      <c r="J46" s="18" t="n"/>
      <c r="K46" s="15" t="n"/>
      <c r="L46" s="15" t="n"/>
      <c r="M46" s="15" t="n"/>
    </row>
    <row r="47">
      <c r="A47" s="18" t="n"/>
      <c r="B47" s="43" t="n"/>
      <c r="C47" s="18" t="n"/>
      <c r="D47" s="18" t="n"/>
      <c r="E47" s="43" t="n"/>
      <c r="F47" s="18" t="n"/>
      <c r="G47" s="18" t="n"/>
      <c r="H47" s="18" t="n"/>
      <c r="I47" s="18" t="n"/>
      <c r="J47" s="18" t="n"/>
      <c r="K47" s="16" t="n"/>
      <c r="L47" s="16" t="n"/>
      <c r="M47" s="16" t="n"/>
    </row>
    <row r="48">
      <c r="A48" s="18" t="n"/>
      <c r="B48" s="43" t="n"/>
      <c r="C48" s="18" t="n"/>
      <c r="D48" s="18" t="n"/>
      <c r="E48" s="43" t="n"/>
      <c r="F48" s="18" t="n"/>
      <c r="G48" s="18" t="n"/>
      <c r="H48" s="18" t="n"/>
      <c r="I48" s="18" t="n"/>
      <c r="J48" s="18" t="n"/>
      <c r="K48" s="15" t="n"/>
      <c r="L48" s="15" t="n"/>
      <c r="M48" s="15" t="n"/>
    </row>
    <row r="49">
      <c r="A49" s="18" t="n"/>
      <c r="B49" s="43" t="n"/>
      <c r="C49" s="18" t="n"/>
      <c r="D49" s="18" t="n"/>
      <c r="E49" s="43" t="n"/>
      <c r="F49" s="18" t="n"/>
      <c r="G49" s="18" t="n"/>
      <c r="H49" s="18" t="n"/>
      <c r="I49" s="18" t="n"/>
      <c r="J49" s="18" t="n"/>
      <c r="K49" s="16" t="n"/>
      <c r="L49" s="16" t="n"/>
      <c r="M49" s="16" t="n"/>
    </row>
    <row r="50">
      <c r="A50" s="18" t="n"/>
      <c r="B50" s="43" t="n"/>
      <c r="C50" s="18" t="n"/>
      <c r="D50" s="18" t="n"/>
      <c r="E50" s="43" t="n"/>
      <c r="F50" s="18" t="n"/>
      <c r="G50" s="18" t="n"/>
      <c r="H50" s="18" t="n"/>
      <c r="I50" s="18" t="n"/>
      <c r="J50" s="18" t="n"/>
      <c r="K50" s="15" t="n"/>
      <c r="L50" s="15" t="n"/>
      <c r="M50" s="15" t="n"/>
    </row>
    <row r="51">
      <c r="A51" s="18" t="n"/>
      <c r="B51" s="43" t="n"/>
      <c r="C51" s="18" t="n"/>
      <c r="D51" s="18" t="n"/>
      <c r="E51" s="43" t="n"/>
      <c r="F51" s="18" t="n"/>
      <c r="G51" s="18" t="n"/>
      <c r="H51" s="18" t="n"/>
      <c r="I51" s="18" t="n"/>
      <c r="J51" s="18" t="n"/>
      <c r="K51" s="16" t="n"/>
      <c r="L51" s="16" t="n"/>
      <c r="M51" s="16" t="n"/>
    </row>
    <row r="52">
      <c r="A52" s="18" t="n"/>
      <c r="B52" s="43" t="n"/>
      <c r="C52" s="18" t="n"/>
      <c r="D52" s="18" t="n"/>
      <c r="E52" s="43" t="n"/>
      <c r="F52" s="18" t="n"/>
      <c r="G52" s="18" t="n"/>
      <c r="H52" s="18" t="n"/>
      <c r="I52" s="18" t="n"/>
      <c r="J52" s="18" t="n"/>
      <c r="K52" s="15" t="n"/>
      <c r="L52" s="15" t="n"/>
      <c r="M52" s="15" t="n"/>
    </row>
    <row r="53">
      <c r="A53" s="18" t="n"/>
      <c r="B53" s="43" t="n"/>
      <c r="C53" s="18" t="n"/>
      <c r="D53" s="18" t="n"/>
      <c r="E53" s="43" t="n"/>
      <c r="F53" s="18" t="n"/>
      <c r="G53" s="18" t="n"/>
      <c r="H53" s="18" t="n"/>
      <c r="I53" s="18" t="n"/>
      <c r="J53" s="18" t="n"/>
      <c r="K53" s="16" t="n"/>
      <c r="L53" s="16" t="n"/>
      <c r="M53" s="16" t="n"/>
    </row>
    <row r="54">
      <c r="A54" s="18" t="n"/>
      <c r="B54" s="43" t="n"/>
      <c r="C54" s="18" t="n"/>
      <c r="D54" s="18" t="n"/>
      <c r="E54" s="43" t="n"/>
      <c r="F54" s="18" t="n"/>
      <c r="G54" s="18" t="n"/>
      <c r="H54" s="18" t="n"/>
      <c r="I54" s="18" t="n"/>
      <c r="J54" s="18" t="n"/>
      <c r="K54" s="15" t="n"/>
      <c r="L54" s="15" t="n"/>
      <c r="M54" s="15" t="n"/>
    </row>
    <row r="55">
      <c r="A55" s="18" t="n"/>
      <c r="B55" s="43" t="n"/>
      <c r="C55" s="18" t="n"/>
      <c r="D55" s="18" t="n"/>
      <c r="E55" s="43" t="n"/>
      <c r="F55" s="18" t="n"/>
      <c r="G55" s="18" t="n"/>
      <c r="H55" s="18" t="n"/>
      <c r="I55" s="18" t="n"/>
      <c r="J55" s="18" t="n"/>
      <c r="K55" s="16" t="n"/>
      <c r="L55" s="16" t="n"/>
      <c r="M55" s="16" t="n"/>
    </row>
    <row r="56">
      <c r="A56" s="18" t="n"/>
      <c r="B56" s="43" t="n"/>
      <c r="C56" s="18" t="n"/>
      <c r="D56" s="18" t="n"/>
      <c r="E56" s="43" t="n"/>
      <c r="F56" s="18" t="n"/>
      <c r="G56" s="18" t="n"/>
      <c r="H56" s="18" t="n"/>
      <c r="I56" s="18" t="n"/>
      <c r="J56" s="18" t="n"/>
      <c r="K56" s="15" t="n"/>
      <c r="L56" s="15" t="n"/>
      <c r="M56" s="15" t="n"/>
    </row>
    <row r="57">
      <c r="A57" s="18" t="n"/>
      <c r="B57" s="43" t="n"/>
      <c r="C57" s="18" t="n"/>
      <c r="D57" s="18" t="n"/>
      <c r="E57" s="43" t="n"/>
      <c r="F57" s="18" t="n"/>
      <c r="G57" s="18" t="n"/>
      <c r="H57" s="18" t="n"/>
      <c r="I57" s="18" t="n"/>
      <c r="J57" s="18" t="n"/>
      <c r="K57" s="16" t="n"/>
      <c r="L57" s="16" t="n"/>
      <c r="M57" s="16" t="n"/>
    </row>
    <row r="58">
      <c r="A58" s="18" t="n"/>
      <c r="B58" s="43" t="n"/>
      <c r="C58" s="18" t="n"/>
      <c r="D58" s="18" t="n"/>
      <c r="E58" s="43" t="n"/>
      <c r="F58" s="18" t="n"/>
      <c r="G58" s="18" t="n"/>
      <c r="H58" s="18" t="n"/>
      <c r="I58" s="18" t="n"/>
      <c r="J58" s="18" t="n"/>
      <c r="K58" s="15" t="n"/>
      <c r="L58" s="15" t="n"/>
      <c r="M58" s="15" t="n"/>
    </row>
    <row r="59">
      <c r="A59" s="18" t="n"/>
      <c r="B59" s="43" t="n"/>
      <c r="C59" s="18" t="n"/>
      <c r="D59" s="18" t="n"/>
      <c r="E59" s="43" t="n"/>
      <c r="F59" s="18" t="n"/>
      <c r="G59" s="18" t="n"/>
      <c r="H59" s="18" t="n"/>
      <c r="I59" s="18" t="n"/>
      <c r="J59" s="18" t="n"/>
      <c r="K59" s="16" t="n"/>
      <c r="L59" s="16" t="n"/>
      <c r="M59" s="16" t="n"/>
    </row>
    <row r="60">
      <c r="A60" s="18" t="n"/>
      <c r="B60" s="43" t="n"/>
      <c r="C60" s="18" t="n"/>
      <c r="D60" s="18" t="n"/>
      <c r="E60" s="43" t="n"/>
      <c r="F60" s="18" t="n"/>
      <c r="G60" s="18" t="n"/>
      <c r="H60" s="18" t="n"/>
      <c r="I60" s="18" t="n"/>
      <c r="J60" s="18" t="n"/>
      <c r="K60" s="15" t="n"/>
      <c r="L60" s="15" t="n"/>
      <c r="M60" s="15" t="n"/>
    </row>
    <row r="61">
      <c r="A61" s="18" t="n"/>
      <c r="B61" s="43" t="n"/>
      <c r="C61" s="18" t="n"/>
      <c r="D61" s="18" t="n"/>
      <c r="E61" s="43" t="n"/>
      <c r="F61" s="18" t="n"/>
      <c r="G61" s="18" t="n"/>
      <c r="H61" s="18" t="n"/>
      <c r="I61" s="18" t="n"/>
      <c r="J61" s="18" t="n"/>
      <c r="K61" s="16" t="n"/>
      <c r="L61" s="16" t="n"/>
      <c r="M61" s="16" t="n"/>
    </row>
    <row r="62">
      <c r="A62" s="18" t="n"/>
      <c r="B62" s="43" t="n"/>
      <c r="C62" s="18" t="n"/>
      <c r="D62" s="18" t="n"/>
      <c r="E62" s="43" t="n"/>
      <c r="F62" s="18" t="n"/>
      <c r="G62" s="18" t="n"/>
      <c r="H62" s="18" t="n"/>
      <c r="I62" s="18" t="n"/>
      <c r="J62" s="18" t="n"/>
      <c r="K62" s="15" t="n"/>
      <c r="L62" s="15" t="n"/>
      <c r="M62" s="15" t="n"/>
    </row>
    <row r="63">
      <c r="A63" s="18" t="n"/>
      <c r="B63" s="43" t="n"/>
      <c r="C63" s="18" t="n"/>
      <c r="D63" s="18" t="n"/>
      <c r="E63" s="43" t="n"/>
      <c r="F63" s="18" t="n"/>
      <c r="G63" s="18" t="n"/>
      <c r="H63" s="18" t="n"/>
      <c r="I63" s="18" t="n"/>
      <c r="J63" s="18" t="n"/>
      <c r="K63" s="16" t="n"/>
      <c r="L63" s="16" t="n"/>
      <c r="M63" s="16" t="n"/>
    </row>
    <row r="64">
      <c r="A64" s="18" t="n"/>
      <c r="B64" s="43" t="n"/>
      <c r="C64" s="18" t="n"/>
      <c r="D64" s="18" t="n"/>
      <c r="E64" s="43" t="n"/>
      <c r="F64" s="18" t="n"/>
      <c r="G64" s="18" t="n"/>
      <c r="H64" s="18" t="n"/>
      <c r="I64" s="18" t="n"/>
      <c r="J64" s="18" t="n"/>
      <c r="K64" s="15" t="n"/>
      <c r="L64" s="15" t="n"/>
      <c r="M64" s="15" t="n"/>
    </row>
    <row r="65">
      <c r="A65" s="18" t="n"/>
      <c r="B65" s="43" t="n"/>
      <c r="C65" s="18" t="n"/>
      <c r="D65" s="18" t="n"/>
      <c r="E65" s="43" t="n"/>
      <c r="F65" s="18" t="n"/>
      <c r="G65" s="18" t="n"/>
      <c r="H65" s="18" t="n"/>
      <c r="I65" s="18" t="n"/>
      <c r="J65" s="18" t="n"/>
      <c r="K65" s="16" t="n"/>
      <c r="L65" s="16" t="n"/>
      <c r="M65" s="16" t="n"/>
    </row>
    <row r="66">
      <c r="A66" s="18" t="n"/>
      <c r="B66" s="43" t="n"/>
      <c r="C66" s="18" t="n"/>
      <c r="D66" s="18" t="n"/>
      <c r="E66" s="43" t="n"/>
      <c r="F66" s="18" t="n"/>
      <c r="G66" s="18" t="n"/>
      <c r="H66" s="18" t="n"/>
      <c r="I66" s="18" t="n"/>
      <c r="J66" s="18" t="n"/>
      <c r="K66" s="15" t="n"/>
      <c r="L66" s="15" t="n"/>
      <c r="M66" s="15" t="n"/>
    </row>
    <row r="67">
      <c r="A67" s="18" t="n"/>
      <c r="B67" s="43" t="n"/>
      <c r="C67" s="18" t="n"/>
      <c r="D67" s="18" t="n"/>
      <c r="E67" s="43" t="n"/>
      <c r="F67" s="18" t="n"/>
      <c r="G67" s="18" t="n"/>
      <c r="H67" s="18" t="n"/>
      <c r="I67" s="18" t="n"/>
      <c r="J67" s="18" t="n"/>
      <c r="K67" s="16" t="n"/>
      <c r="L67" s="16" t="n"/>
      <c r="M67" s="16" t="n"/>
    </row>
    <row r="68">
      <c r="A68" s="18" t="n"/>
      <c r="B68" s="43" t="n"/>
      <c r="C68" s="18" t="n"/>
      <c r="D68" s="18" t="n"/>
      <c r="E68" s="43" t="n"/>
      <c r="F68" s="18" t="n"/>
      <c r="G68" s="18" t="n"/>
      <c r="H68" s="18" t="n"/>
      <c r="I68" s="18" t="n"/>
      <c r="J68" s="18" t="n"/>
      <c r="K68" s="15" t="n"/>
      <c r="L68" s="15" t="n"/>
      <c r="M68" s="15" t="n"/>
    </row>
    <row r="69">
      <c r="A69" s="18" t="n"/>
      <c r="B69" s="43" t="n"/>
      <c r="C69" s="18" t="n"/>
      <c r="D69" s="18" t="n"/>
      <c r="E69" s="43" t="n"/>
      <c r="F69" s="18" t="n"/>
      <c r="G69" s="18" t="n"/>
      <c r="H69" s="18" t="n"/>
      <c r="I69" s="18" t="n"/>
      <c r="J69" s="18" t="n"/>
      <c r="K69" s="16" t="n"/>
      <c r="L69" s="16" t="n"/>
      <c r="M69" s="16" t="n"/>
    </row>
    <row r="70">
      <c r="A70" s="18" t="n"/>
      <c r="B70" s="43" t="n"/>
      <c r="C70" s="18" t="n"/>
      <c r="D70" s="18" t="n"/>
      <c r="E70" s="43" t="n"/>
      <c r="F70" s="18" t="n"/>
      <c r="G70" s="18" t="n"/>
      <c r="H70" s="18" t="n"/>
      <c r="I70" s="18" t="n"/>
      <c r="J70" s="18" t="n"/>
      <c r="K70" s="15" t="n"/>
      <c r="L70" s="15" t="n"/>
      <c r="M70" s="15" t="n"/>
    </row>
    <row r="71">
      <c r="A71" s="18" t="n"/>
      <c r="B71" s="43" t="n"/>
      <c r="C71" s="18" t="n"/>
      <c r="D71" s="18" t="n"/>
      <c r="E71" s="43" t="n"/>
      <c r="F71" s="18" t="n"/>
      <c r="G71" s="18" t="n"/>
      <c r="H71" s="18" t="n"/>
      <c r="I71" s="18" t="n"/>
      <c r="J71" s="18" t="n"/>
      <c r="K71" s="16" t="n"/>
      <c r="L71" s="16" t="n"/>
      <c r="M71" s="16" t="n"/>
    </row>
    <row r="72">
      <c r="A72" s="18" t="n"/>
      <c r="B72" s="43" t="n"/>
      <c r="C72" s="18" t="n"/>
      <c r="D72" s="18" t="n"/>
      <c r="E72" s="43" t="n"/>
      <c r="F72" s="18" t="n"/>
      <c r="G72" s="18" t="n"/>
      <c r="H72" s="18" t="n"/>
      <c r="I72" s="18" t="n"/>
      <c r="J72" s="18" t="n"/>
      <c r="K72" s="15" t="n"/>
      <c r="L72" s="15" t="n"/>
      <c r="M72" s="15" t="n"/>
    </row>
    <row r="73">
      <c r="A73" s="18" t="n"/>
      <c r="B73" s="43" t="n"/>
      <c r="C73" s="18" t="n"/>
      <c r="D73" s="18" t="n"/>
      <c r="E73" s="43" t="n"/>
      <c r="F73" s="18" t="n"/>
      <c r="G73" s="18" t="n"/>
      <c r="H73" s="18" t="n"/>
      <c r="I73" s="18" t="n"/>
      <c r="J73" s="18" t="n"/>
      <c r="K73" s="16" t="n"/>
      <c r="L73" s="16" t="n"/>
      <c r="M73" s="16" t="n"/>
    </row>
    <row r="74">
      <c r="A74" s="18" t="n"/>
      <c r="B74" s="43" t="n"/>
      <c r="C74" s="18" t="n"/>
      <c r="D74" s="18" t="n"/>
      <c r="E74" s="43" t="n"/>
      <c r="F74" s="18" t="n"/>
      <c r="G74" s="18" t="n"/>
      <c r="H74" s="18" t="n"/>
      <c r="I74" s="18" t="n"/>
      <c r="J74" s="18" t="n"/>
      <c r="K74" s="15" t="n"/>
      <c r="L74" s="15" t="n"/>
      <c r="M74" s="15" t="n"/>
    </row>
    <row r="75">
      <c r="A75" s="18" t="n"/>
      <c r="B75" s="43" t="n"/>
      <c r="C75" s="18" t="n"/>
      <c r="D75" s="18" t="n"/>
      <c r="E75" s="43" t="n"/>
      <c r="F75" s="18" t="n"/>
      <c r="G75" s="18" t="n"/>
      <c r="H75" s="18" t="n"/>
      <c r="I75" s="18" t="n"/>
      <c r="J75" s="18" t="n"/>
      <c r="K75" s="16" t="n"/>
      <c r="L75" s="16" t="n"/>
      <c r="M75" s="16" t="n"/>
    </row>
    <row r="76">
      <c r="A76" s="18" t="n"/>
      <c r="B76" s="43" t="n"/>
      <c r="C76" s="18" t="n"/>
      <c r="D76" s="18" t="n"/>
      <c r="E76" s="43" t="n"/>
      <c r="F76" s="18" t="n"/>
      <c r="G76" s="18" t="n"/>
      <c r="H76" s="18" t="n"/>
      <c r="I76" s="18" t="n"/>
      <c r="J76" s="18" t="n"/>
      <c r="K76" s="15" t="n"/>
      <c r="L76" s="15" t="n"/>
      <c r="M76" s="15" t="n"/>
    </row>
    <row r="77">
      <c r="A77" s="18" t="n"/>
      <c r="B77" s="43" t="n"/>
      <c r="C77" s="18" t="n"/>
      <c r="D77" s="18" t="n"/>
      <c r="E77" s="43" t="n"/>
      <c r="F77" s="18" t="n"/>
      <c r="G77" s="18" t="n"/>
      <c r="H77" s="18" t="n"/>
      <c r="I77" s="18" t="n"/>
      <c r="J77" s="18" t="n"/>
      <c r="K77" s="16" t="n"/>
      <c r="L77" s="16" t="n"/>
      <c r="M77" s="16" t="n"/>
    </row>
    <row r="78">
      <c r="A78" s="18" t="n"/>
      <c r="B78" s="43" t="n"/>
      <c r="C78" s="18" t="n"/>
      <c r="D78" s="18" t="n"/>
      <c r="E78" s="43" t="n"/>
      <c r="F78" s="18" t="n"/>
      <c r="G78" s="18" t="n"/>
      <c r="H78" s="18" t="n"/>
      <c r="I78" s="18" t="n"/>
      <c r="J78" s="18" t="n"/>
      <c r="K78" s="15" t="n"/>
      <c r="L78" s="15" t="n"/>
      <c r="M78" s="15" t="n"/>
    </row>
    <row r="79">
      <c r="A79" s="18" t="n"/>
      <c r="B79" s="43" t="n"/>
      <c r="C79" s="18" t="n"/>
      <c r="D79" s="18" t="n"/>
      <c r="E79" s="43" t="n"/>
      <c r="F79" s="18" t="n"/>
      <c r="G79" s="18" t="n"/>
      <c r="H79" s="18" t="n"/>
      <c r="I79" s="18" t="n"/>
      <c r="J79" s="18" t="n"/>
      <c r="K79" s="16" t="n"/>
      <c r="L79" s="16" t="n"/>
      <c r="M79" s="16" t="n"/>
    </row>
    <row r="80">
      <c r="A80" s="18" t="n"/>
      <c r="B80" s="43" t="n"/>
      <c r="C80" s="18" t="n"/>
      <c r="D80" s="18" t="n"/>
      <c r="E80" s="43" t="n"/>
      <c r="F80" s="18" t="n"/>
      <c r="G80" s="18" t="n"/>
      <c r="H80" s="18" t="n"/>
      <c r="I80" s="18" t="n"/>
      <c r="J80" s="18" t="n"/>
      <c r="K80" s="15" t="n"/>
      <c r="L80" s="15" t="n"/>
      <c r="M80" s="15" t="n"/>
    </row>
    <row r="81">
      <c r="A81" s="18" t="n"/>
      <c r="B81" s="43" t="n"/>
      <c r="C81" s="18" t="n"/>
      <c r="D81" s="18" t="n"/>
      <c r="E81" s="43" t="n"/>
      <c r="F81" s="18" t="n"/>
      <c r="G81" s="18" t="n"/>
      <c r="H81" s="18" t="n"/>
      <c r="I81" s="18" t="n"/>
      <c r="J81" s="18" t="n"/>
      <c r="K81" s="16" t="n"/>
      <c r="L81" s="16" t="n"/>
      <c r="M81" s="16" t="n"/>
    </row>
    <row r="82">
      <c r="A82" s="18" t="n"/>
      <c r="B82" s="43" t="n"/>
      <c r="C82" s="18" t="n"/>
      <c r="D82" s="18" t="n"/>
      <c r="E82" s="43" t="n"/>
      <c r="F82" s="18" t="n"/>
      <c r="G82" s="18" t="n"/>
      <c r="H82" s="18" t="n"/>
      <c r="I82" s="18" t="n"/>
      <c r="J82" s="18" t="n"/>
      <c r="K82" s="15" t="n"/>
      <c r="L82" s="15" t="n"/>
      <c r="M82" s="15" t="n"/>
    </row>
    <row r="83">
      <c r="A83" s="18" t="n"/>
      <c r="B83" s="43" t="n"/>
      <c r="C83" s="18" t="n"/>
      <c r="D83" s="18" t="n"/>
      <c r="E83" s="43" t="n"/>
      <c r="F83" s="18" t="n"/>
      <c r="G83" s="18" t="n"/>
      <c r="H83" s="18" t="n"/>
      <c r="I83" s="18" t="n"/>
      <c r="J83" s="18" t="n"/>
      <c r="K83" s="16" t="n"/>
      <c r="L83" s="16" t="n"/>
      <c r="M83" s="16" t="n"/>
    </row>
    <row r="84">
      <c r="A84" s="18" t="n"/>
      <c r="B84" s="43" t="n"/>
      <c r="C84" s="18" t="n"/>
      <c r="D84" s="18" t="n"/>
      <c r="E84" s="43" t="n"/>
      <c r="F84" s="18" t="n"/>
      <c r="G84" s="18" t="n"/>
      <c r="H84" s="18" t="n"/>
      <c r="I84" s="18" t="n"/>
      <c r="J84" s="18" t="n"/>
      <c r="K84" s="15" t="n"/>
      <c r="L84" s="15" t="n"/>
      <c r="M84" s="15" t="n"/>
    </row>
    <row r="85">
      <c r="A85" s="18" t="n"/>
      <c r="B85" s="43" t="n"/>
      <c r="C85" s="18" t="n"/>
      <c r="D85" s="18" t="n"/>
      <c r="E85" s="43" t="n"/>
      <c r="F85" s="18" t="n"/>
      <c r="G85" s="18" t="n"/>
      <c r="H85" s="18" t="n"/>
      <c r="I85" s="18" t="n"/>
      <c r="J85" s="18" t="n"/>
      <c r="K85" s="16" t="n"/>
      <c r="L85" s="16" t="n"/>
      <c r="M85" s="16" t="n"/>
    </row>
    <row r="86">
      <c r="A86" s="18" t="n"/>
      <c r="B86" s="43" t="n"/>
      <c r="C86" s="18" t="n"/>
      <c r="D86" s="18" t="n"/>
      <c r="E86" s="43" t="n"/>
      <c r="F86" s="18" t="n"/>
      <c r="G86" s="18" t="n"/>
      <c r="H86" s="18" t="n"/>
      <c r="I86" s="18" t="n"/>
      <c r="J86" s="18" t="n"/>
      <c r="K86" s="15" t="n"/>
      <c r="L86" s="15" t="n"/>
      <c r="M86" s="15" t="n"/>
    </row>
    <row r="87">
      <c r="A87" s="18" t="n"/>
      <c r="B87" s="43" t="n"/>
      <c r="C87" s="18" t="n"/>
      <c r="D87" s="18" t="n"/>
      <c r="E87" s="43" t="n"/>
      <c r="F87" s="18" t="n"/>
      <c r="G87" s="18" t="n"/>
      <c r="H87" s="18" t="n"/>
      <c r="I87" s="18" t="n"/>
      <c r="J87" s="18" t="n"/>
      <c r="K87" s="16" t="n"/>
      <c r="L87" s="16" t="n"/>
      <c r="M87" s="16" t="n"/>
    </row>
    <row r="88">
      <c r="A88" s="18" t="n"/>
      <c r="B88" s="43" t="n"/>
      <c r="C88" s="18" t="n"/>
      <c r="D88" s="18" t="n"/>
      <c r="E88" s="43" t="n"/>
      <c r="F88" s="18" t="n"/>
      <c r="G88" s="18" t="n"/>
      <c r="H88" s="18" t="n"/>
      <c r="I88" s="18" t="n"/>
      <c r="J88" s="18" t="n"/>
      <c r="K88" s="15" t="n"/>
      <c r="L88" s="15" t="n"/>
      <c r="M88" s="15" t="n"/>
    </row>
    <row r="89">
      <c r="A89" s="18" t="n"/>
      <c r="B89" s="43" t="n"/>
      <c r="C89" s="18" t="n"/>
      <c r="D89" s="18" t="n"/>
      <c r="E89" s="43" t="n"/>
      <c r="F89" s="18" t="n"/>
      <c r="G89" s="18" t="n"/>
      <c r="H89" s="18" t="n"/>
      <c r="I89" s="18" t="n"/>
      <c r="J89" s="18" t="n"/>
      <c r="K89" s="16" t="n"/>
      <c r="L89" s="16" t="n"/>
      <c r="M89" s="16" t="n"/>
    </row>
    <row r="90">
      <c r="A90" s="18" t="n"/>
      <c r="B90" s="43" t="n"/>
      <c r="C90" s="18" t="n"/>
      <c r="D90" s="18" t="n"/>
      <c r="E90" s="43" t="n"/>
      <c r="F90" s="18" t="n"/>
      <c r="G90" s="18" t="n"/>
      <c r="H90" s="18" t="n"/>
      <c r="I90" s="18" t="n"/>
      <c r="J90" s="18" t="n"/>
      <c r="K90" s="15" t="n"/>
      <c r="L90" s="15" t="n"/>
      <c r="M90" s="15" t="n"/>
    </row>
    <row r="91">
      <c r="A91" s="18" t="n"/>
      <c r="B91" s="43" t="n"/>
      <c r="C91" s="18" t="n"/>
      <c r="D91" s="18" t="n"/>
      <c r="E91" s="43" t="n"/>
      <c r="F91" s="18" t="n"/>
      <c r="G91" s="18" t="n"/>
      <c r="H91" s="18" t="n"/>
      <c r="I91" s="18" t="n"/>
      <c r="J91" s="18" t="n"/>
      <c r="K91" s="16" t="n"/>
      <c r="L91" s="16" t="n"/>
      <c r="M91" s="16" t="n"/>
    </row>
    <row r="92">
      <c r="A92" s="18" t="n"/>
      <c r="B92" s="43" t="n"/>
      <c r="C92" s="18" t="n"/>
      <c r="D92" s="18" t="n"/>
      <c r="E92" s="43" t="n"/>
      <c r="F92" s="18" t="n"/>
      <c r="G92" s="18" t="n"/>
      <c r="H92" s="18" t="n"/>
      <c r="I92" s="18" t="n"/>
      <c r="J92" s="18" t="n"/>
      <c r="K92" s="15" t="n"/>
      <c r="L92" s="15" t="n"/>
      <c r="M92" s="15" t="n"/>
    </row>
    <row r="93">
      <c r="A93" s="18" t="n"/>
      <c r="B93" s="43" t="n"/>
      <c r="C93" s="18" t="n"/>
      <c r="D93" s="18" t="n"/>
      <c r="E93" s="43" t="n"/>
      <c r="F93" s="18" t="n"/>
      <c r="G93" s="18" t="n"/>
      <c r="H93" s="18" t="n"/>
      <c r="I93" s="18" t="n"/>
      <c r="J93" s="18" t="n"/>
      <c r="K93" s="16" t="n"/>
      <c r="L93" s="16" t="n"/>
      <c r="M93" s="16" t="n"/>
    </row>
    <row r="94">
      <c r="A94" s="18" t="n"/>
      <c r="B94" s="43" t="n"/>
      <c r="C94" s="18" t="n"/>
      <c r="D94" s="18" t="n"/>
      <c r="E94" s="43" t="n"/>
      <c r="F94" s="18" t="n"/>
      <c r="G94" s="18" t="n"/>
      <c r="H94" s="18" t="n"/>
      <c r="I94" s="18" t="n"/>
      <c r="J94" s="18" t="n"/>
      <c r="K94" s="15" t="n"/>
      <c r="L94" s="15" t="n"/>
      <c r="M94" s="15" t="n"/>
    </row>
    <row r="95">
      <c r="A95" s="18" t="n"/>
      <c r="B95" s="43" t="n"/>
      <c r="C95" s="18" t="n"/>
      <c r="D95" s="18" t="n"/>
      <c r="E95" s="43" t="n"/>
      <c r="F95" s="18" t="n"/>
      <c r="G95" s="18" t="n"/>
      <c r="H95" s="18" t="n"/>
      <c r="I95" s="18" t="n"/>
      <c r="J95" s="18" t="n"/>
      <c r="K95" s="16" t="n"/>
      <c r="L95" s="16" t="n"/>
      <c r="M95" s="16" t="n"/>
    </row>
    <row r="96">
      <c r="A96" s="18" t="n"/>
      <c r="B96" s="43" t="n"/>
      <c r="C96" s="18" t="n"/>
      <c r="D96" s="18" t="n"/>
      <c r="E96" s="43" t="n"/>
      <c r="F96" s="18" t="n"/>
      <c r="G96" s="18" t="n"/>
      <c r="H96" s="18" t="n"/>
      <c r="I96" s="18" t="n"/>
      <c r="J96" s="18" t="n"/>
      <c r="K96" s="15" t="n"/>
      <c r="L96" s="15" t="n"/>
      <c r="M96" s="15" t="n"/>
    </row>
    <row r="97">
      <c r="A97" s="18" t="n"/>
      <c r="B97" s="43" t="n"/>
      <c r="C97" s="18" t="n"/>
      <c r="D97" s="18" t="n"/>
      <c r="E97" s="43" t="n"/>
      <c r="F97" s="18" t="n"/>
      <c r="G97" s="18" t="n"/>
      <c r="H97" s="18" t="n"/>
      <c r="I97" s="18" t="n"/>
      <c r="J97" s="18" t="n"/>
      <c r="K97" s="16" t="n"/>
      <c r="L97" s="16" t="n"/>
      <c r="M97" s="16" t="n"/>
    </row>
    <row r="98">
      <c r="A98" s="18" t="n"/>
      <c r="B98" s="43" t="n"/>
      <c r="C98" s="18" t="n"/>
      <c r="D98" s="18" t="n"/>
      <c r="E98" s="43" t="n"/>
      <c r="F98" s="18" t="n"/>
      <c r="G98" s="18" t="n"/>
      <c r="H98" s="18" t="n"/>
      <c r="I98" s="18" t="n"/>
      <c r="J98" s="18" t="n"/>
      <c r="K98" s="15" t="n"/>
      <c r="L98" s="15" t="n"/>
      <c r="M98" s="15" t="n"/>
    </row>
    <row r="99">
      <c r="A99" s="18" t="n"/>
      <c r="B99" s="43" t="n"/>
      <c r="C99" s="18" t="n"/>
      <c r="D99" s="18" t="n"/>
      <c r="E99" s="43" t="n"/>
      <c r="F99" s="18" t="n"/>
      <c r="G99" s="18" t="n"/>
      <c r="H99" s="18" t="n"/>
      <c r="I99" s="18" t="n"/>
      <c r="J99" s="18" t="n"/>
      <c r="K99" s="16" t="n"/>
      <c r="L99" s="16" t="n"/>
      <c r="M99" s="16" t="n"/>
    </row>
    <row r="100">
      <c r="A100" s="18" t="n"/>
      <c r="B100" s="43" t="n"/>
      <c r="C100" s="18" t="n"/>
      <c r="D100" s="18" t="n"/>
      <c r="E100" s="43" t="n"/>
      <c r="F100" s="18" t="n"/>
      <c r="G100" s="18" t="n"/>
      <c r="H100" s="18" t="n"/>
      <c r="I100" s="18" t="n"/>
      <c r="J100" s="18" t="n"/>
      <c r="K100" s="15" t="n"/>
      <c r="L100" s="15" t="n"/>
      <c r="M100" s="15" t="n"/>
    </row>
    <row r="101">
      <c r="A101" s="18" t="n"/>
      <c r="B101" s="43" t="n"/>
      <c r="C101" s="18" t="n"/>
      <c r="D101" s="18" t="n"/>
      <c r="E101" s="43" t="n"/>
      <c r="F101" s="18" t="n"/>
      <c r="G101" s="18" t="n"/>
      <c r="H101" s="18" t="n"/>
      <c r="I101" s="18" t="n"/>
      <c r="J101" s="18" t="n"/>
      <c r="K101" s="16" t="n"/>
      <c r="L101" s="16" t="n"/>
      <c r="M101" s="16" t="n"/>
    </row>
    <row r="102">
      <c r="A102" s="18" t="n"/>
      <c r="B102" s="43" t="n"/>
      <c r="C102" s="18" t="n"/>
      <c r="D102" s="18" t="n"/>
      <c r="E102" s="43" t="n"/>
      <c r="F102" s="18" t="n"/>
      <c r="G102" s="18" t="n"/>
      <c r="H102" s="18" t="n"/>
      <c r="I102" s="18" t="n"/>
      <c r="J102" s="18" t="n"/>
      <c r="K102" s="15" t="n"/>
      <c r="L102" s="15" t="n"/>
      <c r="M102" s="15" t="n"/>
    </row>
    <row r="103">
      <c r="A103" s="18" t="n"/>
      <c r="B103" s="43" t="n"/>
      <c r="C103" s="18" t="n"/>
      <c r="D103" s="18" t="n"/>
      <c r="E103" s="43" t="n"/>
      <c r="F103" s="18" t="n"/>
      <c r="G103" s="18" t="n"/>
      <c r="H103" s="18" t="n"/>
      <c r="I103" s="18" t="n"/>
      <c r="J103" s="18" t="n"/>
      <c r="K103" s="16" t="n"/>
      <c r="L103" s="16" t="n"/>
      <c r="M103" s="16" t="n"/>
    </row>
    <row r="104">
      <c r="A104" s="18" t="n"/>
      <c r="B104" s="43" t="n"/>
      <c r="C104" s="18" t="n"/>
      <c r="D104" s="18" t="n"/>
      <c r="E104" s="43" t="n"/>
      <c r="F104" s="18" t="n"/>
      <c r="G104" s="18" t="n"/>
      <c r="H104" s="18" t="n"/>
      <c r="I104" s="18" t="n"/>
      <c r="J104" s="18" t="n"/>
      <c r="K104" s="15" t="n"/>
      <c r="L104" s="15" t="n"/>
      <c r="M104" s="15" t="n"/>
    </row>
  </sheetData>
  <autoFilter ref="A4:M104"/>
  <mergeCells count="1">
    <mergeCell ref="A1:M1"/>
  </mergeCells>
  <conditionalFormatting sqref="L8:L9">
    <cfRule type="expression" priority="1" dxfId="0">
      <formula>$L$8&gt;$L$9</formula>
    </cfRule>
  </conditionalFormatting>
  <dataValidations count="3">
    <dataValidation sqref="B5:B104 E5:E104 L5:L6" showDropDown="0" showInputMessage="0" showErrorMessage="1" allowBlank="0" errorTitle="Negative Cost Not Allowed" error="Enter zero or a positive cost amount." type="decimal" operator="greaterThanOrEqual">
      <formula1>0</formula1>
    </dataValidation>
    <dataValidation sqref="L7" showDropDown="0" showInputMessage="1" showErrorMessage="1" allowBlank="0" errorTitle="Invalid Percentage" error="Enter a margin percentage from 0 through 1, such as 0.25 for 25%." promptTitle="Margin Percentage" prompt="Enter the threshold as a decimal." type="decimal" operator="between">
      <formula1>0</formula1>
      <formula2>1</formula2>
    </dataValidation>
    <dataValidation sqref="D5:D104" showDropDown="0" showInputMessage="0" showErrorMessage="1" allowBlank="0" errorTitle="Unit Not Listed" error="Select ounces, gallons, or pounds." type="list">
      <formula1>"ounces,gallons,pounds"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Job Costing Spreadsheet</dc:title>
  <dc:subject xmlns:dc="http://purl.org/dc/elements/1.1/">Estimated and actual pest control job cost comparison</dc:subject>
  <dcterms:created xmlns:dcterms="http://purl.org/dc/terms/" xmlns:xsi="http://www.w3.org/2001/XMLSchema-instance" xsi:type="dcterms:W3CDTF">2026-09-10T23:18:50Z</dcterms:created>
  <dcterms:modified xmlns:dcterms="http://purl.org/dc/terms/" xmlns:xsi="http://www.w3.org/2001/XMLSchema-instance" xsi:type="dcterms:W3CDTF">2026-09-10T23:18:51+00:00Z</dcterms:modified>
</cp:coreProperties>
</file>