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Lead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'Leads'!$A$4:$R$104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 &quot;days&quot;"/>
    <numFmt numFmtId="166" formatCode="0.0%"/>
    <numFmt numFmtId="167" formatCode="mm/dd/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0"/>
    </font>
    <font>
      <name val="Calibri"/>
      <b val="1"/>
      <color rgb="00263238"/>
      <sz val="10"/>
    </font>
    <font>
      <name val="Calibri"/>
      <color rgb="00263238"/>
      <sz val="10"/>
    </font>
    <font>
      <name val="Calibri"/>
      <i val="1"/>
      <color rgb="00556B72"/>
      <sz val="9"/>
    </font>
  </fonts>
  <fills count="7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D56A4A"/>
      </patternFill>
    </fill>
    <fill>
      <patternFill patternType="solid">
        <fgColor rgb="00F5F8F6"/>
      </patternFill>
    </fill>
    <fill>
      <patternFill patternType="solid">
        <fgColor rgb="00FFFFFF"/>
      </patternFill>
    </fill>
    <fill>
      <patternFill patternType="solid">
        <fgColor rgb="00FFF1C9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vertical="center"/>
    </xf>
    <xf numFmtId="0" fontId="3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vertical="center"/>
    </xf>
    <xf numFmtId="0" fontId="3" fillId="5" borderId="1" applyAlignment="1" pivotButton="0" quotePrefix="0" xfId="0">
      <alignment vertical="center"/>
    </xf>
    <xf numFmtId="0" fontId="3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vertical="center"/>
    </xf>
    <xf numFmtId="164" fontId="3" fillId="5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center" vertical="center"/>
    </xf>
    <xf numFmtId="166" fontId="3" fillId="5" borderId="1" applyAlignment="1" pivotButton="0" quotePrefix="0" xfId="0">
      <alignment horizontal="center" vertical="center"/>
    </xf>
    <xf numFmtId="0" fontId="5" fillId="0" borderId="0" applyAlignment="1" pivotButton="0" quotePrefix="0" xfId="0">
      <alignment vertical="center"/>
    </xf>
    <xf numFmtId="0" fontId="2" fillId="2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vertical="center"/>
    </xf>
    <xf numFmtId="0" fontId="4" fillId="6" borderId="1" applyAlignment="1" pivotButton="0" quotePrefix="0" xfId="0">
      <alignment vertical="center" wrapText="1"/>
    </xf>
    <xf numFmtId="167" fontId="4" fillId="6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center" vertical="center"/>
    </xf>
    <xf numFmtId="9" fontId="4" fillId="5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  <xf numFmtId="1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9" fontId="4" fillId="4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1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9" fontId="4" fillId="6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167" fontId="4" fillId="6" borderId="1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FFFFFF"/>
        <sz val="10"/>
      </font>
      <fill>
        <patternFill patternType="solid">
          <fgColor rgb="002F7A68"/>
        </patternFill>
      </fill>
    </dxf>
    <dxf>
      <font>
        <name val="Calibri"/>
        <b val="1"/>
        <color rgb="00FFFFFF"/>
        <sz val="10"/>
      </font>
      <fill>
        <patternFill patternType="solid">
          <fgColor rgb="00D56A4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Leads by Stage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'Summary'!E3</f>
            </strRef>
          </tx>
          <spPr>
            <a:solidFill xmlns:a="http://schemas.openxmlformats.org/drawingml/2006/main">
              <a:srgbClr val="2F7A68"/>
            </a:solidFill>
            <a:ln xmlns:a="http://schemas.openxmlformats.org/drawingml/2006/main">
              <a:solidFill>
                <a:srgbClr val="2F7A68"/>
              </a:solidFill>
              <a:prstDash val="solid"/>
            </a:ln>
          </spPr>
          <cat>
            <numRef>
              <f>'Summary'!$D$4:$D$10</f>
            </numRef>
          </cat>
          <val>
            <numRef>
              <f>'Summary'!$E$4:$E$10</f>
            </numRef>
          </val>
        </ser>
        <gapWidth val="4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Leads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Stage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2</row>
      <rowOff>0</rowOff>
    </from>
    <ext cx="2664000" cy="1728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83B4E"/>
    <outlinePr summaryBelow="1" summaryRight="1"/>
    <pageSetUpPr fitToPage="1"/>
  </sheetPr>
  <dimension ref="A1:N11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18" customWidth="1" min="2" max="2"/>
    <col width="3" customWidth="1" min="3" max="3"/>
    <col width="17" customWidth="1" min="4" max="4"/>
    <col width="13" customWidth="1" min="5" max="5"/>
    <col width="3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</cols>
  <sheetData>
    <row r="1" ht="30" customHeight="1">
      <c r="A1" s="1" t="inlineStr">
        <is>
          <t>Pest Control Lead Tracker Summary</t>
        </is>
      </c>
      <c r="B1" s="29" t="n"/>
      <c r="C1" s="29" t="n"/>
      <c r="D1" s="29" t="n"/>
      <c r="E1" s="29" t="n"/>
      <c r="F1" s="29" t="n"/>
      <c r="G1" s="29" t="n"/>
      <c r="H1" s="29" t="n"/>
      <c r="I1" s="29" t="n"/>
      <c r="J1" s="29" t="n"/>
      <c r="K1" s="29" t="n"/>
      <c r="L1" s="29" t="n"/>
      <c r="M1" s="29" t="n"/>
      <c r="N1" s="30" t="n"/>
    </row>
    <row r="2"/>
    <row r="3">
      <c r="A3" s="2" t="inlineStr">
        <is>
          <t>Key Indicator</t>
        </is>
      </c>
      <c r="B3" s="2" t="inlineStr">
        <is>
          <t>Calculated Value</t>
        </is>
      </c>
      <c r="D3" s="2" t="inlineStr">
        <is>
          <t>Stage</t>
        </is>
      </c>
      <c r="E3" s="2" t="inlineStr">
        <is>
          <t>Lead Count</t>
        </is>
      </c>
    </row>
    <row r="4" ht="23" customHeight="1">
      <c r="A4" s="3" t="inlineStr">
        <is>
          <t>Total Leads</t>
        </is>
      </c>
      <c r="B4" s="4">
        <f>COUNTIF(Leads!$A$5:$A$104,"&lt;&gt;")</f>
        <v/>
      </c>
      <c r="D4" s="5">
        <f>Assumptions!$D$4</f>
        <v/>
      </c>
      <c r="E4" s="4">
        <f>IF($D4="","",COUNTIFS(Leads!$A$5:$A$104,"&lt;&gt;",Leads!$I$5:$I$104,$D4))</f>
        <v/>
      </c>
    </row>
    <row r="5" ht="23" customHeight="1">
      <c r="A5" s="6" t="inlineStr">
        <is>
          <t>Open Leads</t>
        </is>
      </c>
      <c r="B5" s="7">
        <f>COUNTIFS(Leads!$A$5:$A$104,"&lt;&gt;",Leads!$I$5:$I$104,"&lt;&gt;Won",Leads!$I$5:$I$104,"&lt;&gt;Lost")</f>
        <v/>
      </c>
      <c r="D5" s="8">
        <f>Assumptions!$D$5</f>
        <v/>
      </c>
      <c r="E5" s="7">
        <f>IF($D5="","",COUNTIFS(Leads!$A$5:$A$104,"&lt;&gt;",Leads!$I$5:$I$104,$D5))</f>
        <v/>
      </c>
    </row>
    <row r="6" ht="23" customHeight="1">
      <c r="A6" s="3" t="inlineStr">
        <is>
          <t>Follow-Ups to Review</t>
        </is>
      </c>
      <c r="B6" s="4">
        <f>COUNTIF(Leads!$R$5:$R$104,"Overdue")+COUNTIF(Leads!$R$5:$R$104,"Due soon")+COUNTIF(Leads!$R$5:$R$104,"Set next action")+COUNTIF(Leads!$R$5:$R$104,"Check date")</f>
        <v/>
      </c>
      <c r="D6" s="5">
        <f>Assumptions!$D$6</f>
        <v/>
      </c>
      <c r="E6" s="4">
        <f>IF($D6="","",COUNTIFS(Leads!$A$5:$A$104,"&lt;&gt;",Leads!$I$5:$I$104,$D6))</f>
        <v/>
      </c>
    </row>
    <row r="7" ht="23" customHeight="1">
      <c r="A7" s="6" t="inlineStr">
        <is>
          <t>Open Pipeline Amount</t>
        </is>
      </c>
      <c r="B7" s="9">
        <f>SUMIFS(Leads!$N$5:$N$104,Leads!$A$5:$A$104,"&lt;&gt;",Leads!$I$5:$I$104,"&lt;&gt;Won",Leads!$I$5:$I$104,"&lt;&gt;Lost")</f>
        <v/>
      </c>
      <c r="D7" s="8">
        <f>Assumptions!$D$7</f>
        <v/>
      </c>
      <c r="E7" s="7">
        <f>IF($D7="","",COUNTIFS(Leads!$A$5:$A$104,"&lt;&gt;",Leads!$I$5:$I$104,$D7))</f>
        <v/>
      </c>
    </row>
    <row r="8" ht="23" customHeight="1">
      <c r="A8" s="3" t="inlineStr">
        <is>
          <t>Weighted Open Pipeline</t>
        </is>
      </c>
      <c r="B8" s="10">
        <f>SUMIFS(Leads!$P$5:$P$104,Leads!$A$5:$A$104,"&lt;&gt;",Leads!$I$5:$I$104,"&lt;&gt;Won",Leads!$I$5:$I$104,"&lt;&gt;Lost")</f>
        <v/>
      </c>
      <c r="D8" s="5">
        <f>Assumptions!$D$8</f>
        <v/>
      </c>
      <c r="E8" s="4">
        <f>IF($D8="","",COUNTIFS(Leads!$A$5:$A$104,"&lt;&gt;",Leads!$I$5:$I$104,$D8))</f>
        <v/>
      </c>
    </row>
    <row r="9" ht="23" customHeight="1">
      <c r="A9" s="6" t="inlineStr">
        <is>
          <t>Won Estimated Amount</t>
        </is>
      </c>
      <c r="B9" s="9">
        <f>SUMIFS(Leads!$N$5:$N$104,Leads!$A$5:$A$104,"&lt;&gt;",Leads!$I$5:$I$104,"Won")</f>
        <v/>
      </c>
      <c r="D9" s="8">
        <f>Assumptions!$D$9</f>
        <v/>
      </c>
      <c r="E9" s="7">
        <f>IF($D9="","",COUNTIFS(Leads!$A$5:$A$104,"&lt;&gt;",Leads!$I$5:$I$104,$D9))</f>
        <v/>
      </c>
    </row>
    <row r="10" ht="23" customHeight="1">
      <c r="A10" s="3" t="inlineStr">
        <is>
          <t>Average Open Lead Age</t>
        </is>
      </c>
      <c r="B10" s="11">
        <f>IFERROR(SUMIFS(Leads!$Q$5:$Q$104,Leads!$A$5:$A$104,"&lt;&gt;",Leads!$I$5:$I$104,"&lt;&gt;Won",Leads!$I$5:$I$104,"&lt;&gt;Lost")/COUNTIFS(Leads!$A$5:$A$104,"&lt;&gt;",Leads!$I$5:$I$104,"&lt;&gt;Won",Leads!$I$5:$I$104,"&lt;&gt;Lost",Leads!$Q$5:$Q$104,"&gt;=0"),"")</f>
        <v/>
      </c>
      <c r="D10" s="5">
        <f>Assumptions!$D$10</f>
        <v/>
      </c>
      <c r="E10" s="4">
        <f>IF($D10="","",COUNTIFS(Leads!$A$5:$A$104,"&lt;&gt;",Leads!$I$5:$I$104,$D10))</f>
        <v/>
      </c>
    </row>
    <row r="11" ht="23" customHeight="1">
      <c r="A11" s="6" t="inlineStr">
        <is>
          <t>Closed Win Rate</t>
        </is>
      </c>
      <c r="B11" s="12">
        <f>IFERROR(COUNTIFS(Leads!$A$5:$A$104,"&lt;&gt;",Leads!$I$5:$I$104,"Won")/(COUNTIFS(Leads!$A$5:$A$104,"&lt;&gt;",Leads!$I$5:$I$104,"Won")+COUNTIFS(Leads!$A$5:$A$104,"&lt;&gt;",Leads!$I$5:$I$104,"Lost")),"")</f>
        <v/>
      </c>
    </row>
  </sheetData>
  <mergeCells count="1">
    <mergeCell ref="A1:N1"/>
  </mergeCells>
  <conditionalFormatting sqref="B6">
    <cfRule type="expression" priority="1" dxfId="0">
      <formula>$B$6&gt;0</formula>
    </cfRule>
  </conditionalFormatting>
  <conditionalFormatting sqref="B9">
    <cfRule type="expression" priority="2" dxfId="1">
      <formula>$B$9&gt;0</formula>
    </cfRule>
  </conditionalFormatting>
  <pageMargins left="0.25" right="0.25" top="0.5" bottom="0.5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D56A4A"/>
    <outlinePr summaryBelow="1" summaryRight="1"/>
    <pageSetUpPr fitToPage="1"/>
  </sheetPr>
  <dimension ref="A1:R104"/>
  <sheetViews>
    <sheetView showGridLines="0" zoomScale="7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  <col width="34" customWidth="1" min="3" max="3"/>
    <col width="18" customWidth="1" min="4" max="4"/>
    <col width="21" customWidth="1" min="5" max="5"/>
    <col width="20" customWidth="1" min="6" max="6"/>
    <col width="27" customWidth="1" min="7" max="7"/>
    <col width="21" customWidth="1" min="8" max="8"/>
    <col width="13" customWidth="1" min="9" max="9"/>
    <col width="14" customWidth="1" min="10" max="10"/>
    <col width="16" customWidth="1" min="11" max="11"/>
    <col width="16" customWidth="1" min="12" max="12"/>
    <col width="31" customWidth="1" min="13" max="13"/>
    <col width="17" customWidth="1" min="14" max="14"/>
    <col width="13" customWidth="1" min="15" max="15"/>
    <col width="17" customWidth="1" min="16" max="16"/>
    <col width="15" customWidth="1" min="17" max="17"/>
    <col width="18" customWidth="1" min="18" max="18"/>
  </cols>
  <sheetData>
    <row r="1" ht="30" customHeight="1">
      <c r="A1" s="1" t="inlineStr">
        <is>
          <t>Pest Control Lead Tracker</t>
        </is>
      </c>
      <c r="B1" s="29" t="n"/>
      <c r="C1" s="29" t="n"/>
      <c r="D1" s="29" t="n"/>
      <c r="E1" s="29" t="n"/>
      <c r="F1" s="29" t="n"/>
      <c r="G1" s="29" t="n"/>
      <c r="H1" s="29" t="n"/>
      <c r="I1" s="29" t="n"/>
      <c r="J1" s="29" t="n"/>
      <c r="K1" s="29" t="n"/>
      <c r="L1" s="29" t="n"/>
      <c r="M1" s="29" t="n"/>
      <c r="N1" s="29" t="n"/>
      <c r="O1" s="29" t="n"/>
      <c r="P1" s="29" t="n"/>
      <c r="Q1" s="29" t="n"/>
      <c r="R1" s="30" t="n"/>
    </row>
    <row r="2" ht="20" customHeight="1">
      <c r="A2" s="13" t="inlineStr">
        <is>
          <t>Yellow cells are editable. Follow-up alerts are planning prompts for human review.</t>
        </is>
      </c>
    </row>
    <row r="3"/>
    <row r="4" ht="38" customHeight="1">
      <c r="A4" s="14" t="inlineStr">
        <is>
          <t>Lead ID</t>
        </is>
      </c>
      <c r="B4" s="14" t="inlineStr">
        <is>
          <t>Prospect Name</t>
        </is>
      </c>
      <c r="C4" s="14" t="inlineStr">
        <is>
          <t>Service Site</t>
        </is>
      </c>
      <c r="D4" s="14" t="inlineStr">
        <is>
          <t>Lead Source</t>
        </is>
      </c>
      <c r="E4" s="14" t="inlineStr">
        <is>
          <t>Property Type</t>
        </is>
      </c>
      <c r="F4" s="14" t="inlineStr">
        <is>
          <t>Pest Concern</t>
        </is>
      </c>
      <c r="G4" s="14" t="inlineStr">
        <is>
          <t>Requested Service</t>
        </is>
      </c>
      <c r="H4" s="14" t="inlineStr">
        <is>
          <t>Owner</t>
        </is>
      </c>
      <c r="I4" s="14" t="inlineStr">
        <is>
          <t>Stage</t>
        </is>
      </c>
      <c r="J4" s="14" t="inlineStr">
        <is>
          <t>Created Date</t>
        </is>
      </c>
      <c r="K4" s="14" t="inlineStr">
        <is>
          <t>Last Contact Date</t>
        </is>
      </c>
      <c r="L4" s="14" t="inlineStr">
        <is>
          <t>Next Action Date</t>
        </is>
      </c>
      <c r="M4" s="14" t="inlineStr">
        <is>
          <t>Next Action</t>
        </is>
      </c>
      <c r="N4" s="14" t="inlineStr">
        <is>
          <t>Estimated Amount</t>
        </is>
      </c>
      <c r="O4" s="14" t="inlineStr">
        <is>
          <t>Probability</t>
        </is>
      </c>
      <c r="P4" s="14" t="inlineStr">
        <is>
          <t>Weighted Value</t>
        </is>
      </c>
      <c r="Q4" s="14" t="inlineStr">
        <is>
          <t>Lead Age (Days)</t>
        </is>
      </c>
      <c r="R4" s="14" t="inlineStr">
        <is>
          <t>Follow-Up Alert</t>
        </is>
      </c>
    </row>
    <row r="5" ht="30" customHeight="1">
      <c r="A5" s="15" t="inlineStr">
        <is>
          <t>FIC-LD-001</t>
        </is>
      </c>
      <c r="B5" s="15" t="inlineStr">
        <is>
          <t>Fictional Acorn Bakery</t>
        </is>
      </c>
      <c r="C5" s="16" t="inlineStr">
        <is>
          <t>Fictional Acorn Site, Exampleville, ZZ</t>
        </is>
      </c>
      <c r="D5" s="15" t="inlineStr">
        <is>
          <t>Website inquiry</t>
        </is>
      </c>
      <c r="E5" s="15" t="inlineStr">
        <is>
          <t>Single-family home</t>
        </is>
      </c>
      <c r="F5" s="15" t="inlineStr">
        <is>
          <t>Ants</t>
        </is>
      </c>
      <c r="G5" s="16" t="inlineStr">
        <is>
          <t>Recurring service inquiry</t>
        </is>
      </c>
      <c r="H5" s="15" t="inlineStr">
        <is>
          <t>Fictional Rep Avery</t>
        </is>
      </c>
      <c r="I5" s="15" t="inlineStr">
        <is>
          <t>New</t>
        </is>
      </c>
      <c r="J5" s="31" t="n">
        <v>46275</v>
      </c>
      <c r="K5" s="31" t="n"/>
      <c r="L5" s="31" t="n">
        <v>46277</v>
      </c>
      <c r="M5" s="16" t="inlineStr">
        <is>
          <t>Call to confirm site details</t>
        </is>
      </c>
      <c r="N5" s="18" t="n">
        <v>420</v>
      </c>
      <c r="O5" s="19">
        <f>IF($A5="","",IFERROR(VLOOKUP($I5,Assumptions!$D$4:$E$10,2,FALSE),""))</f>
        <v/>
      </c>
      <c r="P5" s="20">
        <f>IF(OR($A5="",$N5="",$O5=""),"",IFERROR($N5*$O5,""))</f>
        <v/>
      </c>
      <c r="Q5" s="21">
        <f>IF(OR($A5="",$J5=""),"",IFERROR(MAX(0,TODAY()-$J5),""))</f>
        <v/>
      </c>
      <c r="R5" s="22">
        <f>IF($A5="","",IF(OR($I5="Won",$I5="Lost"),"Closed",IF($L5="","Set next action",IFERROR(IF($L5&lt;TODAY(),"Overdue",IF($L5&lt;=TODAY()+Assumptions!$B$4,"Due soon","Scheduled")),"Check date"))))</f>
        <v/>
      </c>
    </row>
    <row r="6" ht="30" customHeight="1">
      <c r="A6" s="15" t="inlineStr">
        <is>
          <t>FIC-LD-002</t>
        </is>
      </c>
      <c r="B6" s="15" t="inlineStr">
        <is>
          <t>Fictional Blue Lantern Offices</t>
        </is>
      </c>
      <c r="C6" s="16" t="inlineStr">
        <is>
          <t>Fictional Blue Lantern Site, Exampleville, ZZ</t>
        </is>
      </c>
      <c r="D6" s="15" t="inlineStr">
        <is>
          <t>Phone inquiry</t>
        </is>
      </c>
      <c r="E6" s="15" t="inlineStr">
        <is>
          <t>Restaurant</t>
        </is>
      </c>
      <c r="F6" s="15" t="inlineStr">
        <is>
          <t>Cockroaches</t>
        </is>
      </c>
      <c r="G6" s="16" t="inlineStr">
        <is>
          <t>Inspection request</t>
        </is>
      </c>
      <c r="H6" s="15" t="inlineStr">
        <is>
          <t>Fictional Rep Blake</t>
        </is>
      </c>
      <c r="I6" s="15" t="inlineStr">
        <is>
          <t>Contacted</t>
        </is>
      </c>
      <c r="J6" s="31" t="n">
        <v>46271</v>
      </c>
      <c r="K6" s="31" t="n">
        <v>46273</v>
      </c>
      <c r="L6" s="31" t="n">
        <v>46275</v>
      </c>
      <c r="M6" s="16" t="inlineStr">
        <is>
          <t>Confirm walkthrough availability</t>
        </is>
      </c>
      <c r="N6" s="18" t="n">
        <v>650</v>
      </c>
      <c r="O6" s="23">
        <f>IF($A6="","",IFERROR(VLOOKUP($I6,Assumptions!$D$4:$E$10,2,FALSE),""))</f>
        <v/>
      </c>
      <c r="P6" s="24">
        <f>IF(OR($A6="",$N6="",$O6=""),"",IFERROR($N6*$O6,""))</f>
        <v/>
      </c>
      <c r="Q6" s="25">
        <f>IF(OR($A6="",$J6=""),"",IFERROR(MAX(0,TODAY()-$J6),""))</f>
        <v/>
      </c>
      <c r="R6" s="26">
        <f>IF($A6="","",IF(OR($I6="Won",$I6="Lost"),"Closed",IF($L6="","Set next action",IFERROR(IF($L6&lt;TODAY(),"Overdue",IF($L6&lt;=TODAY()+Assumptions!$B$4,"Due soon","Scheduled")),"Check date"))))</f>
        <v/>
      </c>
    </row>
    <row r="7" ht="30" customHeight="1">
      <c r="A7" s="15" t="inlineStr">
        <is>
          <t>FIC-LD-003</t>
        </is>
      </c>
      <c r="B7" s="15" t="inlineStr">
        <is>
          <t>Fictional Cedar Court Rentals</t>
        </is>
      </c>
      <c r="C7" s="16" t="inlineStr">
        <is>
          <t>Fictional Cedar Court Site, Exampleville, ZZ</t>
        </is>
      </c>
      <c r="D7" s="15" t="inlineStr">
        <is>
          <t>Customer referral</t>
        </is>
      </c>
      <c r="E7" s="15" t="inlineStr">
        <is>
          <t>Apartment community</t>
        </is>
      </c>
      <c r="F7" s="15" t="inlineStr">
        <is>
          <t>Rodents</t>
        </is>
      </c>
      <c r="G7" s="16" t="inlineStr">
        <is>
          <t>Exclusion estimate</t>
        </is>
      </c>
      <c r="H7" s="15" t="inlineStr">
        <is>
          <t>Fictional Rep Casey</t>
        </is>
      </c>
      <c r="I7" s="15" t="inlineStr">
        <is>
          <t>Qualified</t>
        </is>
      </c>
      <c r="J7" s="31" t="n">
        <v>46264</v>
      </c>
      <c r="K7" s="31" t="n">
        <v>46274</v>
      </c>
      <c r="L7" s="31" t="n">
        <v>46279</v>
      </c>
      <c r="M7" s="16" t="inlineStr">
        <is>
          <t>Prepare a preliminary estimate</t>
        </is>
      </c>
      <c r="N7" s="18" t="n">
        <v>1800</v>
      </c>
      <c r="O7" s="19">
        <f>IF($A7="","",IFERROR(VLOOKUP($I7,Assumptions!$D$4:$E$10,2,FALSE),""))</f>
        <v/>
      </c>
      <c r="P7" s="20">
        <f>IF(OR($A7="",$N7="",$O7=""),"",IFERROR($N7*$O7,""))</f>
        <v/>
      </c>
      <c r="Q7" s="21">
        <f>IF(OR($A7="",$J7=""),"",IFERROR(MAX(0,TODAY()-$J7),""))</f>
        <v/>
      </c>
      <c r="R7" s="22">
        <f>IF($A7="","",IF(OR($I7="Won",$I7="Lost"),"Closed",IF($L7="","Set next action",IFERROR(IF($L7&lt;TODAY(),"Overdue",IF($L7&lt;=TODAY()+Assumptions!$B$4,"Due soon","Scheduled")),"Check date"))))</f>
        <v/>
      </c>
    </row>
    <row r="8" ht="30" customHeight="1">
      <c r="A8" s="15" t="inlineStr">
        <is>
          <t>FIC-LD-004</t>
        </is>
      </c>
      <c r="B8" s="15" t="inlineStr">
        <is>
          <t>Fictional Driftwood Cafe</t>
        </is>
      </c>
      <c r="C8" s="16" t="inlineStr">
        <is>
          <t>Fictional Driftwood Site, Exampleville, ZZ</t>
        </is>
      </c>
      <c r="D8" s="15" t="inlineStr">
        <is>
          <t>Local event</t>
        </is>
      </c>
      <c r="E8" s="15" t="inlineStr">
        <is>
          <t>Office</t>
        </is>
      </c>
      <c r="F8" s="15" t="inlineStr">
        <is>
          <t>Mosquitoes</t>
        </is>
      </c>
      <c r="G8" s="16" t="inlineStr">
        <is>
          <t>Mosquito service inquiry</t>
        </is>
      </c>
      <c r="H8" s="15" t="inlineStr">
        <is>
          <t>Fictional Rep Avery</t>
        </is>
      </c>
      <c r="I8" s="15" t="inlineStr">
        <is>
          <t>Proposal</t>
        </is>
      </c>
      <c r="J8" s="31" t="n">
        <v>46258</v>
      </c>
      <c r="K8" s="31" t="n">
        <v>46275</v>
      </c>
      <c r="L8" s="31" t="n">
        <v>46283</v>
      </c>
      <c r="M8" s="16" t="inlineStr">
        <is>
          <t>Review proposal questions</t>
        </is>
      </c>
      <c r="N8" s="18" t="n">
        <v>1250</v>
      </c>
      <c r="O8" s="23">
        <f>IF($A8="","",IFERROR(VLOOKUP($I8,Assumptions!$D$4:$E$10,2,FALSE),""))</f>
        <v/>
      </c>
      <c r="P8" s="24">
        <f>IF(OR($A8="",$N8="",$O8=""),"",IFERROR($N8*$O8,""))</f>
        <v/>
      </c>
      <c r="Q8" s="25">
        <f>IF(OR($A8="",$J8=""),"",IFERROR(MAX(0,TODAY()-$J8),""))</f>
        <v/>
      </c>
      <c r="R8" s="26">
        <f>IF($A8="","",IF(OR($I8="Won",$I8="Lost"),"Closed",IF($L8="","Set next action",IFERROR(IF($L8&lt;TODAY(),"Overdue",IF($L8&lt;=TODAY()+Assumptions!$B$4,"Due soon","Scheduled")),"Check date"))))</f>
        <v/>
      </c>
    </row>
    <row r="9" ht="30" customHeight="1">
      <c r="A9" s="15" t="inlineStr">
        <is>
          <t>FIC-LD-005</t>
        </is>
      </c>
      <c r="B9" s="15" t="inlineStr">
        <is>
          <t>Fictional Ember Storage</t>
        </is>
      </c>
      <c r="C9" s="16" t="inlineStr">
        <is>
          <t>Fictional Ember Site, Exampleville, ZZ</t>
        </is>
      </c>
      <c r="D9" s="15" t="inlineStr">
        <is>
          <t>Door-to-door</t>
        </is>
      </c>
      <c r="E9" s="15" t="inlineStr">
        <is>
          <t>Warehouse</t>
        </is>
      </c>
      <c r="F9" s="15" t="inlineStr">
        <is>
          <t>Termites</t>
        </is>
      </c>
      <c r="G9" s="16" t="inlineStr">
        <is>
          <t>Termite evaluation inquiry</t>
        </is>
      </c>
      <c r="H9" s="15" t="inlineStr">
        <is>
          <t>Fictional Rep Blake</t>
        </is>
      </c>
      <c r="I9" s="15" t="inlineStr">
        <is>
          <t>Nurture</t>
        </is>
      </c>
      <c r="J9" s="31" t="n">
        <v>46246</v>
      </c>
      <c r="K9" s="31" t="n">
        <v>46266</v>
      </c>
      <c r="L9" s="31" t="n"/>
      <c r="M9" s="16" t="inlineStr">
        <is>
          <t>Choose a future follow-up date</t>
        </is>
      </c>
      <c r="N9" s="18" t="n">
        <v>2400</v>
      </c>
      <c r="O9" s="19">
        <f>IF($A9="","",IFERROR(VLOOKUP($I9,Assumptions!$D$4:$E$10,2,FALSE),""))</f>
        <v/>
      </c>
      <c r="P9" s="20">
        <f>IF(OR($A9="",$N9="",$O9=""),"",IFERROR($N9*$O9,""))</f>
        <v/>
      </c>
      <c r="Q9" s="21">
        <f>IF(OR($A9="",$J9=""),"",IFERROR(MAX(0,TODAY()-$J9),""))</f>
        <v/>
      </c>
      <c r="R9" s="22">
        <f>IF($A9="","",IF(OR($I9="Won",$I9="Lost"),"Closed",IF($L9="","Set next action",IFERROR(IF($L9&lt;TODAY(),"Overdue",IF($L9&lt;=TODAY()+Assumptions!$B$4,"Due soon","Scheduled")),"Check date"))))</f>
        <v/>
      </c>
    </row>
    <row r="10" ht="30" customHeight="1">
      <c r="A10" s="15" t="inlineStr">
        <is>
          <t>FIC-LD-006</t>
        </is>
      </c>
      <c r="B10" s="15" t="inlineStr">
        <is>
          <t>Fictional Fernview Clinic</t>
        </is>
      </c>
      <c r="C10" s="16" t="inlineStr">
        <is>
          <t>Fictional Fernview Site, Exampleville, ZZ</t>
        </is>
      </c>
      <c r="D10" s="15" t="inlineStr">
        <is>
          <t>Website inquiry</t>
        </is>
      </c>
      <c r="E10" s="15" t="inlineStr">
        <is>
          <t>Hospitality</t>
        </is>
      </c>
      <c r="F10" s="15" t="inlineStr">
        <is>
          <t>Bed bugs</t>
        </is>
      </c>
      <c r="G10" s="16" t="inlineStr">
        <is>
          <t>Bed bug evaluation inquiry</t>
        </is>
      </c>
      <c r="H10" s="15" t="inlineStr">
        <is>
          <t>Fictional Rep Casey</t>
        </is>
      </c>
      <c r="I10" s="15" t="inlineStr">
        <is>
          <t>Lost</t>
        </is>
      </c>
      <c r="J10" s="31" t="n">
        <v>46256</v>
      </c>
      <c r="K10" s="31" t="n">
        <v>46261</v>
      </c>
      <c r="L10" s="31" t="n"/>
      <c r="M10" s="16" t="inlineStr">
        <is>
          <t>Record the reason the lead closed</t>
        </is>
      </c>
      <c r="N10" s="18" t="n">
        <v>0</v>
      </c>
      <c r="O10" s="23">
        <f>IF($A10="","",IFERROR(VLOOKUP($I10,Assumptions!$D$4:$E$10,2,FALSE),""))</f>
        <v/>
      </c>
      <c r="P10" s="24">
        <f>IF(OR($A10="",$N10="",$O10=""),"",IFERROR($N10*$O10,""))</f>
        <v/>
      </c>
      <c r="Q10" s="25">
        <f>IF(OR($A10="",$J10=""),"",IFERROR(MAX(0,TODAY()-$J10),""))</f>
        <v/>
      </c>
      <c r="R10" s="26">
        <f>IF($A10="","",IF(OR($I10="Won",$I10="Lost"),"Closed",IF($L10="","Set next action",IFERROR(IF($L10&lt;TODAY(),"Overdue",IF($L10&lt;=TODAY()+Assumptions!$B$4,"Due soon","Scheduled")),"Check date"))))</f>
        <v/>
      </c>
    </row>
    <row r="11" ht="30" customHeight="1">
      <c r="A11" s="15" t="inlineStr">
        <is>
          <t>FIC-LD-007</t>
        </is>
      </c>
      <c r="B11" s="15" t="inlineStr">
        <is>
          <t>Fictional Glass Kite Market</t>
        </is>
      </c>
      <c r="C11" s="16" t="inlineStr">
        <is>
          <t>Fictional Glass Kite Site, Exampleville, ZZ</t>
        </is>
      </c>
      <c r="D11" s="15" t="inlineStr">
        <is>
          <t>Partner referral</t>
        </is>
      </c>
      <c r="E11" s="15" t="inlineStr">
        <is>
          <t>Retail</t>
        </is>
      </c>
      <c r="F11" s="15" t="inlineStr">
        <is>
          <t>Wasps</t>
        </is>
      </c>
      <c r="G11" s="16" t="inlineStr">
        <is>
          <t>One-time service inquiry</t>
        </is>
      </c>
      <c r="H11" s="15" t="inlineStr">
        <is>
          <t>Fictional Rep Avery</t>
        </is>
      </c>
      <c r="I11" s="15" t="inlineStr">
        <is>
          <t>Won</t>
        </is>
      </c>
      <c r="J11" s="31" t="n">
        <v>46251</v>
      </c>
      <c r="K11" s="31" t="n">
        <v>46271</v>
      </c>
      <c r="L11" s="31" t="n"/>
      <c r="M11" s="16" t="inlineStr">
        <is>
          <t>Confirm internal handoff notes</t>
        </is>
      </c>
      <c r="N11" s="18" t="n">
        <v>375</v>
      </c>
      <c r="O11" s="19">
        <f>IF($A11="","",IFERROR(VLOOKUP($I11,Assumptions!$D$4:$E$10,2,FALSE),""))</f>
        <v/>
      </c>
      <c r="P11" s="20">
        <f>IF(OR($A11="",$N11="",$O11=""),"",IFERROR($N11*$O11,""))</f>
        <v/>
      </c>
      <c r="Q11" s="21">
        <f>IF(OR($A11="",$J11=""),"",IFERROR(MAX(0,TODAY()-$J11),""))</f>
        <v/>
      </c>
      <c r="R11" s="22">
        <f>IF($A11="","",IF(OR($I11="Won",$I11="Lost"),"Closed",IF($L11="","Set next action",IFERROR(IF($L11&lt;TODAY(),"Overdue",IF($L11&lt;=TODAY()+Assumptions!$B$4,"Due soon","Scheduled")),"Check date"))))</f>
        <v/>
      </c>
    </row>
    <row r="12" ht="30" customHeight="1">
      <c r="A12" s="15" t="inlineStr">
        <is>
          <t>FIC-LD-008</t>
        </is>
      </c>
      <c r="B12" s="15" t="inlineStr">
        <is>
          <t>Fictional Harbor Cube Hotel</t>
        </is>
      </c>
      <c r="C12" s="16" t="inlineStr">
        <is>
          <t>Fictional Harbor Cube Site, Exampleville, ZZ</t>
        </is>
      </c>
      <c r="D12" s="15" t="inlineStr">
        <is>
          <t>Other</t>
        </is>
      </c>
      <c r="E12" s="15" t="inlineStr">
        <is>
          <t>Retail</t>
        </is>
      </c>
      <c r="F12" s="15" t="inlineStr">
        <is>
          <t>Stored-product pests</t>
        </is>
      </c>
      <c r="G12" s="16" t="inlineStr">
        <is>
          <t>Inspection request</t>
        </is>
      </c>
      <c r="H12" s="15" t="inlineStr">
        <is>
          <t>Fictional Rep Casey</t>
        </is>
      </c>
      <c r="I12" s="15" t="inlineStr">
        <is>
          <t>New</t>
        </is>
      </c>
      <c r="J12" s="31" t="n">
        <v>46276</v>
      </c>
      <c r="K12" s="31" t="n"/>
      <c r="L12" s="31" t="n">
        <v>46276</v>
      </c>
      <c r="M12" s="16" t="inlineStr">
        <is>
          <t>Call to clarify the concern</t>
        </is>
      </c>
      <c r="N12" s="18" t="n">
        <v>525</v>
      </c>
      <c r="O12" s="23">
        <f>IF($A12="","",IFERROR(VLOOKUP($I12,Assumptions!$D$4:$E$10,2,FALSE),""))</f>
        <v/>
      </c>
      <c r="P12" s="24">
        <f>IF(OR($A12="",$N12="",$O12=""),"",IFERROR($N12*$O12,""))</f>
        <v/>
      </c>
      <c r="Q12" s="25">
        <f>IF(OR($A12="",$J12=""),"",IFERROR(MAX(0,TODAY()-$J12),""))</f>
        <v/>
      </c>
      <c r="R12" s="26">
        <f>IF($A12="","",IF(OR($I12="Won",$I12="Lost"),"Closed",IF($L12="","Set next action",IFERROR(IF($L12&lt;TODAY(),"Overdue",IF($L12&lt;=TODAY()+Assumptions!$B$4,"Due soon","Scheduled")),"Check date"))))</f>
        <v/>
      </c>
    </row>
    <row r="13" ht="30" customHeight="1">
      <c r="A13" s="15" t="inlineStr">
        <is>
          <t>FIC-LD-009</t>
        </is>
      </c>
      <c r="B13" s="15" t="inlineStr">
        <is>
          <t>Fictional Indigo Workshop</t>
        </is>
      </c>
      <c r="C13" s="16" t="inlineStr">
        <is>
          <t>Fictional Indigo Site, Exampleville, ZZ</t>
        </is>
      </c>
      <c r="D13" s="15" t="inlineStr">
        <is>
          <t>Phone inquiry</t>
        </is>
      </c>
      <c r="E13" s="15" t="inlineStr">
        <is>
          <t>Warehouse</t>
        </is>
      </c>
      <c r="F13" s="15" t="inlineStr">
        <is>
          <t>Rodents</t>
        </is>
      </c>
      <c r="G13" s="16" t="inlineStr">
        <is>
          <t>Recurring service inquiry</t>
        </is>
      </c>
      <c r="H13" s="15" t="inlineStr">
        <is>
          <t>Fictional Rep Blake</t>
        </is>
      </c>
      <c r="I13" s="15" t="inlineStr">
        <is>
          <t>Proposal</t>
        </is>
      </c>
      <c r="J13" s="31" t="n">
        <v>46231</v>
      </c>
      <c r="K13" s="31" t="n">
        <v>46269</v>
      </c>
      <c r="L13" s="31" t="n">
        <v>46274</v>
      </c>
      <c r="M13" s="16" t="inlineStr">
        <is>
          <t>Check whether the estimate was reviewed</t>
        </is>
      </c>
      <c r="N13" s="18" t="n">
        <v>3200</v>
      </c>
      <c r="O13" s="19">
        <f>IF($A13="","",IFERROR(VLOOKUP($I13,Assumptions!$D$4:$E$10,2,FALSE),""))</f>
        <v/>
      </c>
      <c r="P13" s="20">
        <f>IF(OR($A13="",$N13="",$O13=""),"",IFERROR($N13*$O13,""))</f>
        <v/>
      </c>
      <c r="Q13" s="21">
        <f>IF(OR($A13="",$J13=""),"",IFERROR(MAX(0,TODAY()-$J13),""))</f>
        <v/>
      </c>
      <c r="R13" s="22">
        <f>IF($A13="","",IF(OR($I13="Won",$I13="Lost"),"Closed",IF($L13="","Set next action",IFERROR(IF($L13&lt;TODAY(),"Overdue",IF($L13&lt;=TODAY()+Assumptions!$B$4,"Due soon","Scheduled")),"Check date"))))</f>
        <v/>
      </c>
    </row>
    <row r="14" ht="30" customHeight="1">
      <c r="A14" s="15" t="inlineStr">
        <is>
          <t>FIC-LD-010</t>
        </is>
      </c>
      <c r="B14" s="15" t="inlineStr">
        <is>
          <t>Fictional Juniper Books</t>
        </is>
      </c>
      <c r="C14" s="16" t="inlineStr">
        <is>
          <t>Fictional Juniper Site, Exampleville, ZZ</t>
        </is>
      </c>
      <c r="D14" s="15" t="inlineStr">
        <is>
          <t>Customer referral</t>
        </is>
      </c>
      <c r="E14" s="15" t="inlineStr">
        <is>
          <t>Office</t>
        </is>
      </c>
      <c r="F14" s="15" t="inlineStr">
        <is>
          <t>Other</t>
        </is>
      </c>
      <c r="G14" s="16" t="inlineStr">
        <is>
          <t>Other inquiry</t>
        </is>
      </c>
      <c r="H14" s="15" t="inlineStr">
        <is>
          <t>Unassigned</t>
        </is>
      </c>
      <c r="I14" s="15" t="inlineStr">
        <is>
          <t>Contacted</t>
        </is>
      </c>
      <c r="J14" s="31" t="n">
        <v>46273</v>
      </c>
      <c r="K14" s="31" t="n"/>
      <c r="L14" s="31" t="n">
        <v>46280</v>
      </c>
      <c r="M14" s="16" t="inlineStr">
        <is>
          <t>Assign an owner and confirm scope</t>
        </is>
      </c>
      <c r="N14" s="18" t="n">
        <v>300</v>
      </c>
      <c r="O14" s="23">
        <f>IF($A14="","",IFERROR(VLOOKUP($I14,Assumptions!$D$4:$E$10,2,FALSE),""))</f>
        <v/>
      </c>
      <c r="P14" s="24">
        <f>IF(OR($A14="",$N14="",$O14=""),"",IFERROR($N14*$O14,""))</f>
        <v/>
      </c>
      <c r="Q14" s="25">
        <f>IF(OR($A14="",$J14=""),"",IFERROR(MAX(0,TODAY()-$J14),""))</f>
        <v/>
      </c>
      <c r="R14" s="26">
        <f>IF($A14="","",IF(OR($I14="Won",$I14="Lost"),"Closed",IF($L14="","Set next action",IFERROR(IF($L14&lt;TODAY(),"Overdue",IF($L14&lt;=TODAY()+Assumptions!$B$4,"Due soon","Scheduled")),"Check date"))))</f>
        <v/>
      </c>
    </row>
    <row r="15" ht="21" customHeight="1">
      <c r="A15" s="15" t="n"/>
      <c r="B15" s="15" t="n"/>
      <c r="C15" s="16" t="n"/>
      <c r="D15" s="15" t="n"/>
      <c r="E15" s="15" t="n"/>
      <c r="F15" s="15" t="n"/>
      <c r="G15" s="16" t="n"/>
      <c r="H15" s="15" t="n"/>
      <c r="I15" s="15" t="n"/>
      <c r="J15" s="31" t="n"/>
      <c r="K15" s="31" t="n"/>
      <c r="L15" s="31" t="n"/>
      <c r="M15" s="16" t="n"/>
      <c r="N15" s="18" t="n"/>
      <c r="O15" s="19">
        <f>IF($A15="","",IFERROR(VLOOKUP($I15,Assumptions!$D$4:$E$10,2,FALSE),""))</f>
        <v/>
      </c>
      <c r="P15" s="20">
        <f>IF(OR($A15="",$N15="",$O15=""),"",IFERROR($N15*$O15,""))</f>
        <v/>
      </c>
      <c r="Q15" s="21">
        <f>IF(OR($A15="",$J15=""),"",IFERROR(MAX(0,TODAY()-$J15),""))</f>
        <v/>
      </c>
      <c r="R15" s="22">
        <f>IF($A15="","",IF(OR($I15="Won",$I15="Lost"),"Closed",IF($L15="","Set next action",IFERROR(IF($L15&lt;TODAY(),"Overdue",IF($L15&lt;=TODAY()+Assumptions!$B$4,"Due soon","Scheduled")),"Check date"))))</f>
        <v/>
      </c>
    </row>
    <row r="16" ht="21" customHeight="1">
      <c r="A16" s="15" t="n"/>
      <c r="B16" s="15" t="n"/>
      <c r="C16" s="16" t="n"/>
      <c r="D16" s="15" t="n"/>
      <c r="E16" s="15" t="n"/>
      <c r="F16" s="15" t="n"/>
      <c r="G16" s="16" t="n"/>
      <c r="H16" s="15" t="n"/>
      <c r="I16" s="15" t="n"/>
      <c r="J16" s="31" t="n"/>
      <c r="K16" s="31" t="n"/>
      <c r="L16" s="31" t="n"/>
      <c r="M16" s="16" t="n"/>
      <c r="N16" s="18" t="n"/>
      <c r="O16" s="23">
        <f>IF($A16="","",IFERROR(VLOOKUP($I16,Assumptions!$D$4:$E$10,2,FALSE),""))</f>
        <v/>
      </c>
      <c r="P16" s="24">
        <f>IF(OR($A16="",$N16="",$O16=""),"",IFERROR($N16*$O16,""))</f>
        <v/>
      </c>
      <c r="Q16" s="25">
        <f>IF(OR($A16="",$J16=""),"",IFERROR(MAX(0,TODAY()-$J16),""))</f>
        <v/>
      </c>
      <c r="R16" s="26">
        <f>IF($A16="","",IF(OR($I16="Won",$I16="Lost"),"Closed",IF($L16="","Set next action",IFERROR(IF($L16&lt;TODAY(),"Overdue",IF($L16&lt;=TODAY()+Assumptions!$B$4,"Due soon","Scheduled")),"Check date"))))</f>
        <v/>
      </c>
    </row>
    <row r="17" ht="21" customHeight="1">
      <c r="A17" s="15" t="n"/>
      <c r="B17" s="15" t="n"/>
      <c r="C17" s="16" t="n"/>
      <c r="D17" s="15" t="n"/>
      <c r="E17" s="15" t="n"/>
      <c r="F17" s="15" t="n"/>
      <c r="G17" s="16" t="n"/>
      <c r="H17" s="15" t="n"/>
      <c r="I17" s="15" t="n"/>
      <c r="J17" s="31" t="n"/>
      <c r="K17" s="31" t="n"/>
      <c r="L17" s="31" t="n"/>
      <c r="M17" s="16" t="n"/>
      <c r="N17" s="18" t="n"/>
      <c r="O17" s="19">
        <f>IF($A17="","",IFERROR(VLOOKUP($I17,Assumptions!$D$4:$E$10,2,FALSE),""))</f>
        <v/>
      </c>
      <c r="P17" s="20">
        <f>IF(OR($A17="",$N17="",$O17=""),"",IFERROR($N17*$O17,""))</f>
        <v/>
      </c>
      <c r="Q17" s="21">
        <f>IF(OR($A17="",$J17=""),"",IFERROR(MAX(0,TODAY()-$J17),""))</f>
        <v/>
      </c>
      <c r="R17" s="22">
        <f>IF($A17="","",IF(OR($I17="Won",$I17="Lost"),"Closed",IF($L17="","Set next action",IFERROR(IF($L17&lt;TODAY(),"Overdue",IF($L17&lt;=TODAY()+Assumptions!$B$4,"Due soon","Scheduled")),"Check date"))))</f>
        <v/>
      </c>
    </row>
    <row r="18" ht="21" customHeight="1">
      <c r="A18" s="15" t="n"/>
      <c r="B18" s="15" t="n"/>
      <c r="C18" s="16" t="n"/>
      <c r="D18" s="15" t="n"/>
      <c r="E18" s="15" t="n"/>
      <c r="F18" s="15" t="n"/>
      <c r="G18" s="16" t="n"/>
      <c r="H18" s="15" t="n"/>
      <c r="I18" s="15" t="n"/>
      <c r="J18" s="31" t="n"/>
      <c r="K18" s="31" t="n"/>
      <c r="L18" s="31" t="n"/>
      <c r="M18" s="16" t="n"/>
      <c r="N18" s="18" t="n"/>
      <c r="O18" s="23">
        <f>IF($A18="","",IFERROR(VLOOKUP($I18,Assumptions!$D$4:$E$10,2,FALSE),""))</f>
        <v/>
      </c>
      <c r="P18" s="24">
        <f>IF(OR($A18="",$N18="",$O18=""),"",IFERROR($N18*$O18,""))</f>
        <v/>
      </c>
      <c r="Q18" s="25">
        <f>IF(OR($A18="",$J18=""),"",IFERROR(MAX(0,TODAY()-$J18),""))</f>
        <v/>
      </c>
      <c r="R18" s="26">
        <f>IF($A18="","",IF(OR($I18="Won",$I18="Lost"),"Closed",IF($L18="","Set next action",IFERROR(IF($L18&lt;TODAY(),"Overdue",IF($L18&lt;=TODAY()+Assumptions!$B$4,"Due soon","Scheduled")),"Check date"))))</f>
        <v/>
      </c>
    </row>
    <row r="19" ht="21" customHeight="1">
      <c r="A19" s="15" t="n"/>
      <c r="B19" s="15" t="n"/>
      <c r="C19" s="16" t="n"/>
      <c r="D19" s="15" t="n"/>
      <c r="E19" s="15" t="n"/>
      <c r="F19" s="15" t="n"/>
      <c r="G19" s="16" t="n"/>
      <c r="H19" s="15" t="n"/>
      <c r="I19" s="15" t="n"/>
      <c r="J19" s="31" t="n"/>
      <c r="K19" s="31" t="n"/>
      <c r="L19" s="31" t="n"/>
      <c r="M19" s="16" t="n"/>
      <c r="N19" s="18" t="n"/>
      <c r="O19" s="19">
        <f>IF($A19="","",IFERROR(VLOOKUP($I19,Assumptions!$D$4:$E$10,2,FALSE),""))</f>
        <v/>
      </c>
      <c r="P19" s="20">
        <f>IF(OR($A19="",$N19="",$O19=""),"",IFERROR($N19*$O19,""))</f>
        <v/>
      </c>
      <c r="Q19" s="21">
        <f>IF(OR($A19="",$J19=""),"",IFERROR(MAX(0,TODAY()-$J19),""))</f>
        <v/>
      </c>
      <c r="R19" s="22">
        <f>IF($A19="","",IF(OR($I19="Won",$I19="Lost"),"Closed",IF($L19="","Set next action",IFERROR(IF($L19&lt;TODAY(),"Overdue",IF($L19&lt;=TODAY()+Assumptions!$B$4,"Due soon","Scheduled")),"Check date"))))</f>
        <v/>
      </c>
    </row>
    <row r="20" ht="21" customHeight="1">
      <c r="A20" s="15" t="n"/>
      <c r="B20" s="15" t="n"/>
      <c r="C20" s="16" t="n"/>
      <c r="D20" s="15" t="n"/>
      <c r="E20" s="15" t="n"/>
      <c r="F20" s="15" t="n"/>
      <c r="G20" s="16" t="n"/>
      <c r="H20" s="15" t="n"/>
      <c r="I20" s="15" t="n"/>
      <c r="J20" s="31" t="n"/>
      <c r="K20" s="31" t="n"/>
      <c r="L20" s="31" t="n"/>
      <c r="M20" s="16" t="n"/>
      <c r="N20" s="18" t="n"/>
      <c r="O20" s="23">
        <f>IF($A20="","",IFERROR(VLOOKUP($I20,Assumptions!$D$4:$E$10,2,FALSE),""))</f>
        <v/>
      </c>
      <c r="P20" s="24">
        <f>IF(OR($A20="",$N20="",$O20=""),"",IFERROR($N20*$O20,""))</f>
        <v/>
      </c>
      <c r="Q20" s="25">
        <f>IF(OR($A20="",$J20=""),"",IFERROR(MAX(0,TODAY()-$J20),""))</f>
        <v/>
      </c>
      <c r="R20" s="26">
        <f>IF($A20="","",IF(OR($I20="Won",$I20="Lost"),"Closed",IF($L20="","Set next action",IFERROR(IF($L20&lt;TODAY(),"Overdue",IF($L20&lt;=TODAY()+Assumptions!$B$4,"Due soon","Scheduled")),"Check date"))))</f>
        <v/>
      </c>
    </row>
    <row r="21" ht="21" customHeight="1">
      <c r="A21" s="15" t="n"/>
      <c r="B21" s="15" t="n"/>
      <c r="C21" s="16" t="n"/>
      <c r="D21" s="15" t="n"/>
      <c r="E21" s="15" t="n"/>
      <c r="F21" s="15" t="n"/>
      <c r="G21" s="16" t="n"/>
      <c r="H21" s="15" t="n"/>
      <c r="I21" s="15" t="n"/>
      <c r="J21" s="31" t="n"/>
      <c r="K21" s="31" t="n"/>
      <c r="L21" s="31" t="n"/>
      <c r="M21" s="16" t="n"/>
      <c r="N21" s="18" t="n"/>
      <c r="O21" s="19">
        <f>IF($A21="","",IFERROR(VLOOKUP($I21,Assumptions!$D$4:$E$10,2,FALSE),""))</f>
        <v/>
      </c>
      <c r="P21" s="20">
        <f>IF(OR($A21="",$N21="",$O21=""),"",IFERROR($N21*$O21,""))</f>
        <v/>
      </c>
      <c r="Q21" s="21">
        <f>IF(OR($A21="",$J21=""),"",IFERROR(MAX(0,TODAY()-$J21),""))</f>
        <v/>
      </c>
      <c r="R21" s="22">
        <f>IF($A21="","",IF(OR($I21="Won",$I21="Lost"),"Closed",IF($L21="","Set next action",IFERROR(IF($L21&lt;TODAY(),"Overdue",IF($L21&lt;=TODAY()+Assumptions!$B$4,"Due soon","Scheduled")),"Check date"))))</f>
        <v/>
      </c>
    </row>
    <row r="22" ht="21" customHeight="1">
      <c r="A22" s="15" t="n"/>
      <c r="B22" s="15" t="n"/>
      <c r="C22" s="16" t="n"/>
      <c r="D22" s="15" t="n"/>
      <c r="E22" s="15" t="n"/>
      <c r="F22" s="15" t="n"/>
      <c r="G22" s="16" t="n"/>
      <c r="H22" s="15" t="n"/>
      <c r="I22" s="15" t="n"/>
      <c r="J22" s="31" t="n"/>
      <c r="K22" s="31" t="n"/>
      <c r="L22" s="31" t="n"/>
      <c r="M22" s="16" t="n"/>
      <c r="N22" s="18" t="n"/>
      <c r="O22" s="23">
        <f>IF($A22="","",IFERROR(VLOOKUP($I22,Assumptions!$D$4:$E$10,2,FALSE),""))</f>
        <v/>
      </c>
      <c r="P22" s="24">
        <f>IF(OR($A22="",$N22="",$O22=""),"",IFERROR($N22*$O22,""))</f>
        <v/>
      </c>
      <c r="Q22" s="25">
        <f>IF(OR($A22="",$J22=""),"",IFERROR(MAX(0,TODAY()-$J22),""))</f>
        <v/>
      </c>
      <c r="R22" s="26">
        <f>IF($A22="","",IF(OR($I22="Won",$I22="Lost"),"Closed",IF($L22="","Set next action",IFERROR(IF($L22&lt;TODAY(),"Overdue",IF($L22&lt;=TODAY()+Assumptions!$B$4,"Due soon","Scheduled")),"Check date"))))</f>
        <v/>
      </c>
    </row>
    <row r="23" ht="21" customHeight="1">
      <c r="A23" s="15" t="n"/>
      <c r="B23" s="15" t="n"/>
      <c r="C23" s="16" t="n"/>
      <c r="D23" s="15" t="n"/>
      <c r="E23" s="15" t="n"/>
      <c r="F23" s="15" t="n"/>
      <c r="G23" s="16" t="n"/>
      <c r="H23" s="15" t="n"/>
      <c r="I23" s="15" t="n"/>
      <c r="J23" s="31" t="n"/>
      <c r="K23" s="31" t="n"/>
      <c r="L23" s="31" t="n"/>
      <c r="M23" s="16" t="n"/>
      <c r="N23" s="18" t="n"/>
      <c r="O23" s="19">
        <f>IF($A23="","",IFERROR(VLOOKUP($I23,Assumptions!$D$4:$E$10,2,FALSE),""))</f>
        <v/>
      </c>
      <c r="P23" s="20">
        <f>IF(OR($A23="",$N23="",$O23=""),"",IFERROR($N23*$O23,""))</f>
        <v/>
      </c>
      <c r="Q23" s="21">
        <f>IF(OR($A23="",$J23=""),"",IFERROR(MAX(0,TODAY()-$J23),""))</f>
        <v/>
      </c>
      <c r="R23" s="22">
        <f>IF($A23="","",IF(OR($I23="Won",$I23="Lost"),"Closed",IF($L23="","Set next action",IFERROR(IF($L23&lt;TODAY(),"Overdue",IF($L23&lt;=TODAY()+Assumptions!$B$4,"Due soon","Scheduled")),"Check date"))))</f>
        <v/>
      </c>
    </row>
    <row r="24" ht="21" customHeight="1">
      <c r="A24" s="15" t="n"/>
      <c r="B24" s="15" t="n"/>
      <c r="C24" s="16" t="n"/>
      <c r="D24" s="15" t="n"/>
      <c r="E24" s="15" t="n"/>
      <c r="F24" s="15" t="n"/>
      <c r="G24" s="16" t="n"/>
      <c r="H24" s="15" t="n"/>
      <c r="I24" s="15" t="n"/>
      <c r="J24" s="31" t="n"/>
      <c r="K24" s="31" t="n"/>
      <c r="L24" s="31" t="n"/>
      <c r="M24" s="16" t="n"/>
      <c r="N24" s="18" t="n"/>
      <c r="O24" s="23">
        <f>IF($A24="","",IFERROR(VLOOKUP($I24,Assumptions!$D$4:$E$10,2,FALSE),""))</f>
        <v/>
      </c>
      <c r="P24" s="24">
        <f>IF(OR($A24="",$N24="",$O24=""),"",IFERROR($N24*$O24,""))</f>
        <v/>
      </c>
      <c r="Q24" s="25">
        <f>IF(OR($A24="",$J24=""),"",IFERROR(MAX(0,TODAY()-$J24),""))</f>
        <v/>
      </c>
      <c r="R24" s="26">
        <f>IF($A24="","",IF(OR($I24="Won",$I24="Lost"),"Closed",IF($L24="","Set next action",IFERROR(IF($L24&lt;TODAY(),"Overdue",IF($L24&lt;=TODAY()+Assumptions!$B$4,"Due soon","Scheduled")),"Check date"))))</f>
        <v/>
      </c>
    </row>
    <row r="25" ht="21" customHeight="1">
      <c r="A25" s="15" t="n"/>
      <c r="B25" s="15" t="n"/>
      <c r="C25" s="16" t="n"/>
      <c r="D25" s="15" t="n"/>
      <c r="E25" s="15" t="n"/>
      <c r="F25" s="15" t="n"/>
      <c r="G25" s="16" t="n"/>
      <c r="H25" s="15" t="n"/>
      <c r="I25" s="15" t="n"/>
      <c r="J25" s="31" t="n"/>
      <c r="K25" s="31" t="n"/>
      <c r="L25" s="31" t="n"/>
      <c r="M25" s="16" t="n"/>
      <c r="N25" s="18" t="n"/>
      <c r="O25" s="19">
        <f>IF($A25="","",IFERROR(VLOOKUP($I25,Assumptions!$D$4:$E$10,2,FALSE),""))</f>
        <v/>
      </c>
      <c r="P25" s="20">
        <f>IF(OR($A25="",$N25="",$O25=""),"",IFERROR($N25*$O25,""))</f>
        <v/>
      </c>
      <c r="Q25" s="21">
        <f>IF(OR($A25="",$J25=""),"",IFERROR(MAX(0,TODAY()-$J25),""))</f>
        <v/>
      </c>
      <c r="R25" s="22">
        <f>IF($A25="","",IF(OR($I25="Won",$I25="Lost"),"Closed",IF($L25="","Set next action",IFERROR(IF($L25&lt;TODAY(),"Overdue",IF($L25&lt;=TODAY()+Assumptions!$B$4,"Due soon","Scheduled")),"Check date"))))</f>
        <v/>
      </c>
    </row>
    <row r="26" ht="21" customHeight="1">
      <c r="A26" s="15" t="n"/>
      <c r="B26" s="15" t="n"/>
      <c r="C26" s="16" t="n"/>
      <c r="D26" s="15" t="n"/>
      <c r="E26" s="15" t="n"/>
      <c r="F26" s="15" t="n"/>
      <c r="G26" s="16" t="n"/>
      <c r="H26" s="15" t="n"/>
      <c r="I26" s="15" t="n"/>
      <c r="J26" s="31" t="n"/>
      <c r="K26" s="31" t="n"/>
      <c r="L26" s="31" t="n"/>
      <c r="M26" s="16" t="n"/>
      <c r="N26" s="18" t="n"/>
      <c r="O26" s="23">
        <f>IF($A26="","",IFERROR(VLOOKUP($I26,Assumptions!$D$4:$E$10,2,FALSE),""))</f>
        <v/>
      </c>
      <c r="P26" s="24">
        <f>IF(OR($A26="",$N26="",$O26=""),"",IFERROR($N26*$O26,""))</f>
        <v/>
      </c>
      <c r="Q26" s="25">
        <f>IF(OR($A26="",$J26=""),"",IFERROR(MAX(0,TODAY()-$J26),""))</f>
        <v/>
      </c>
      <c r="R26" s="26">
        <f>IF($A26="","",IF(OR($I26="Won",$I26="Lost"),"Closed",IF($L26="","Set next action",IFERROR(IF($L26&lt;TODAY(),"Overdue",IF($L26&lt;=TODAY()+Assumptions!$B$4,"Due soon","Scheduled")),"Check date"))))</f>
        <v/>
      </c>
    </row>
    <row r="27" ht="21" customHeight="1">
      <c r="A27" s="15" t="n"/>
      <c r="B27" s="15" t="n"/>
      <c r="C27" s="16" t="n"/>
      <c r="D27" s="15" t="n"/>
      <c r="E27" s="15" t="n"/>
      <c r="F27" s="15" t="n"/>
      <c r="G27" s="16" t="n"/>
      <c r="H27" s="15" t="n"/>
      <c r="I27" s="15" t="n"/>
      <c r="J27" s="31" t="n"/>
      <c r="K27" s="31" t="n"/>
      <c r="L27" s="31" t="n"/>
      <c r="M27" s="16" t="n"/>
      <c r="N27" s="18" t="n"/>
      <c r="O27" s="19">
        <f>IF($A27="","",IFERROR(VLOOKUP($I27,Assumptions!$D$4:$E$10,2,FALSE),""))</f>
        <v/>
      </c>
      <c r="P27" s="20">
        <f>IF(OR($A27="",$N27="",$O27=""),"",IFERROR($N27*$O27,""))</f>
        <v/>
      </c>
      <c r="Q27" s="21">
        <f>IF(OR($A27="",$J27=""),"",IFERROR(MAX(0,TODAY()-$J27),""))</f>
        <v/>
      </c>
      <c r="R27" s="22">
        <f>IF($A27="","",IF(OR($I27="Won",$I27="Lost"),"Closed",IF($L27="","Set next action",IFERROR(IF($L27&lt;TODAY(),"Overdue",IF($L27&lt;=TODAY()+Assumptions!$B$4,"Due soon","Scheduled")),"Check date"))))</f>
        <v/>
      </c>
    </row>
    <row r="28" ht="21" customHeight="1">
      <c r="A28" s="15" t="n"/>
      <c r="B28" s="15" t="n"/>
      <c r="C28" s="16" t="n"/>
      <c r="D28" s="15" t="n"/>
      <c r="E28" s="15" t="n"/>
      <c r="F28" s="15" t="n"/>
      <c r="G28" s="16" t="n"/>
      <c r="H28" s="15" t="n"/>
      <c r="I28" s="15" t="n"/>
      <c r="J28" s="31" t="n"/>
      <c r="K28" s="31" t="n"/>
      <c r="L28" s="31" t="n"/>
      <c r="M28" s="16" t="n"/>
      <c r="N28" s="18" t="n"/>
      <c r="O28" s="23">
        <f>IF($A28="","",IFERROR(VLOOKUP($I28,Assumptions!$D$4:$E$10,2,FALSE),""))</f>
        <v/>
      </c>
      <c r="P28" s="24">
        <f>IF(OR($A28="",$N28="",$O28=""),"",IFERROR($N28*$O28,""))</f>
        <v/>
      </c>
      <c r="Q28" s="25">
        <f>IF(OR($A28="",$J28=""),"",IFERROR(MAX(0,TODAY()-$J28),""))</f>
        <v/>
      </c>
      <c r="R28" s="26">
        <f>IF($A28="","",IF(OR($I28="Won",$I28="Lost"),"Closed",IF($L28="","Set next action",IFERROR(IF($L28&lt;TODAY(),"Overdue",IF($L28&lt;=TODAY()+Assumptions!$B$4,"Due soon","Scheduled")),"Check date"))))</f>
        <v/>
      </c>
    </row>
    <row r="29" ht="21" customHeight="1">
      <c r="A29" s="15" t="n"/>
      <c r="B29" s="15" t="n"/>
      <c r="C29" s="16" t="n"/>
      <c r="D29" s="15" t="n"/>
      <c r="E29" s="15" t="n"/>
      <c r="F29" s="15" t="n"/>
      <c r="G29" s="16" t="n"/>
      <c r="H29" s="15" t="n"/>
      <c r="I29" s="15" t="n"/>
      <c r="J29" s="31" t="n"/>
      <c r="K29" s="31" t="n"/>
      <c r="L29" s="31" t="n"/>
      <c r="M29" s="16" t="n"/>
      <c r="N29" s="18" t="n"/>
      <c r="O29" s="19">
        <f>IF($A29="","",IFERROR(VLOOKUP($I29,Assumptions!$D$4:$E$10,2,FALSE),""))</f>
        <v/>
      </c>
      <c r="P29" s="20">
        <f>IF(OR($A29="",$N29="",$O29=""),"",IFERROR($N29*$O29,""))</f>
        <v/>
      </c>
      <c r="Q29" s="21">
        <f>IF(OR($A29="",$J29=""),"",IFERROR(MAX(0,TODAY()-$J29),""))</f>
        <v/>
      </c>
      <c r="R29" s="22">
        <f>IF($A29="","",IF(OR($I29="Won",$I29="Lost"),"Closed",IF($L29="","Set next action",IFERROR(IF($L29&lt;TODAY(),"Overdue",IF($L29&lt;=TODAY()+Assumptions!$B$4,"Due soon","Scheduled")),"Check date"))))</f>
        <v/>
      </c>
    </row>
    <row r="30" ht="21" customHeight="1">
      <c r="A30" s="15" t="n"/>
      <c r="B30" s="15" t="n"/>
      <c r="C30" s="16" t="n"/>
      <c r="D30" s="15" t="n"/>
      <c r="E30" s="15" t="n"/>
      <c r="F30" s="15" t="n"/>
      <c r="G30" s="16" t="n"/>
      <c r="H30" s="15" t="n"/>
      <c r="I30" s="15" t="n"/>
      <c r="J30" s="31" t="n"/>
      <c r="K30" s="31" t="n"/>
      <c r="L30" s="31" t="n"/>
      <c r="M30" s="16" t="n"/>
      <c r="N30" s="18" t="n"/>
      <c r="O30" s="23">
        <f>IF($A30="","",IFERROR(VLOOKUP($I30,Assumptions!$D$4:$E$10,2,FALSE),""))</f>
        <v/>
      </c>
      <c r="P30" s="24">
        <f>IF(OR($A30="",$N30="",$O30=""),"",IFERROR($N30*$O30,""))</f>
        <v/>
      </c>
      <c r="Q30" s="25">
        <f>IF(OR($A30="",$J30=""),"",IFERROR(MAX(0,TODAY()-$J30),""))</f>
        <v/>
      </c>
      <c r="R30" s="26">
        <f>IF($A30="","",IF(OR($I30="Won",$I30="Lost"),"Closed",IF($L30="","Set next action",IFERROR(IF($L30&lt;TODAY(),"Overdue",IF($L30&lt;=TODAY()+Assumptions!$B$4,"Due soon","Scheduled")),"Check date"))))</f>
        <v/>
      </c>
    </row>
    <row r="31" ht="21" customHeight="1">
      <c r="A31" s="15" t="n"/>
      <c r="B31" s="15" t="n"/>
      <c r="C31" s="16" t="n"/>
      <c r="D31" s="15" t="n"/>
      <c r="E31" s="15" t="n"/>
      <c r="F31" s="15" t="n"/>
      <c r="G31" s="16" t="n"/>
      <c r="H31" s="15" t="n"/>
      <c r="I31" s="15" t="n"/>
      <c r="J31" s="31" t="n"/>
      <c r="K31" s="31" t="n"/>
      <c r="L31" s="31" t="n"/>
      <c r="M31" s="16" t="n"/>
      <c r="N31" s="18" t="n"/>
      <c r="O31" s="19">
        <f>IF($A31="","",IFERROR(VLOOKUP($I31,Assumptions!$D$4:$E$10,2,FALSE),""))</f>
        <v/>
      </c>
      <c r="P31" s="20">
        <f>IF(OR($A31="",$N31="",$O31=""),"",IFERROR($N31*$O31,""))</f>
        <v/>
      </c>
      <c r="Q31" s="21">
        <f>IF(OR($A31="",$J31=""),"",IFERROR(MAX(0,TODAY()-$J31),""))</f>
        <v/>
      </c>
      <c r="R31" s="22">
        <f>IF($A31="","",IF(OR($I31="Won",$I31="Lost"),"Closed",IF($L31="","Set next action",IFERROR(IF($L31&lt;TODAY(),"Overdue",IF($L31&lt;=TODAY()+Assumptions!$B$4,"Due soon","Scheduled")),"Check date"))))</f>
        <v/>
      </c>
    </row>
    <row r="32" ht="21" customHeight="1">
      <c r="A32" s="15" t="n"/>
      <c r="B32" s="15" t="n"/>
      <c r="C32" s="16" t="n"/>
      <c r="D32" s="15" t="n"/>
      <c r="E32" s="15" t="n"/>
      <c r="F32" s="15" t="n"/>
      <c r="G32" s="16" t="n"/>
      <c r="H32" s="15" t="n"/>
      <c r="I32" s="15" t="n"/>
      <c r="J32" s="31" t="n"/>
      <c r="K32" s="31" t="n"/>
      <c r="L32" s="31" t="n"/>
      <c r="M32" s="16" t="n"/>
      <c r="N32" s="18" t="n"/>
      <c r="O32" s="23">
        <f>IF($A32="","",IFERROR(VLOOKUP($I32,Assumptions!$D$4:$E$10,2,FALSE),""))</f>
        <v/>
      </c>
      <c r="P32" s="24">
        <f>IF(OR($A32="",$N32="",$O32=""),"",IFERROR($N32*$O32,""))</f>
        <v/>
      </c>
      <c r="Q32" s="25">
        <f>IF(OR($A32="",$J32=""),"",IFERROR(MAX(0,TODAY()-$J32),""))</f>
        <v/>
      </c>
      <c r="R32" s="26">
        <f>IF($A32="","",IF(OR($I32="Won",$I32="Lost"),"Closed",IF($L32="","Set next action",IFERROR(IF($L32&lt;TODAY(),"Overdue",IF($L32&lt;=TODAY()+Assumptions!$B$4,"Due soon","Scheduled")),"Check date"))))</f>
        <v/>
      </c>
    </row>
    <row r="33" ht="21" customHeight="1">
      <c r="A33" s="15" t="n"/>
      <c r="B33" s="15" t="n"/>
      <c r="C33" s="16" t="n"/>
      <c r="D33" s="15" t="n"/>
      <c r="E33" s="15" t="n"/>
      <c r="F33" s="15" t="n"/>
      <c r="G33" s="16" t="n"/>
      <c r="H33" s="15" t="n"/>
      <c r="I33" s="15" t="n"/>
      <c r="J33" s="31" t="n"/>
      <c r="K33" s="31" t="n"/>
      <c r="L33" s="31" t="n"/>
      <c r="M33" s="16" t="n"/>
      <c r="N33" s="18" t="n"/>
      <c r="O33" s="19">
        <f>IF($A33="","",IFERROR(VLOOKUP($I33,Assumptions!$D$4:$E$10,2,FALSE),""))</f>
        <v/>
      </c>
      <c r="P33" s="20">
        <f>IF(OR($A33="",$N33="",$O33=""),"",IFERROR($N33*$O33,""))</f>
        <v/>
      </c>
      <c r="Q33" s="21">
        <f>IF(OR($A33="",$J33=""),"",IFERROR(MAX(0,TODAY()-$J33),""))</f>
        <v/>
      </c>
      <c r="R33" s="22">
        <f>IF($A33="","",IF(OR($I33="Won",$I33="Lost"),"Closed",IF($L33="","Set next action",IFERROR(IF($L33&lt;TODAY(),"Overdue",IF($L33&lt;=TODAY()+Assumptions!$B$4,"Due soon","Scheduled")),"Check date"))))</f>
        <v/>
      </c>
    </row>
    <row r="34" ht="21" customHeight="1">
      <c r="A34" s="15" t="n"/>
      <c r="B34" s="15" t="n"/>
      <c r="C34" s="16" t="n"/>
      <c r="D34" s="15" t="n"/>
      <c r="E34" s="15" t="n"/>
      <c r="F34" s="15" t="n"/>
      <c r="G34" s="16" t="n"/>
      <c r="H34" s="15" t="n"/>
      <c r="I34" s="15" t="n"/>
      <c r="J34" s="31" t="n"/>
      <c r="K34" s="31" t="n"/>
      <c r="L34" s="31" t="n"/>
      <c r="M34" s="16" t="n"/>
      <c r="N34" s="18" t="n"/>
      <c r="O34" s="23">
        <f>IF($A34="","",IFERROR(VLOOKUP($I34,Assumptions!$D$4:$E$10,2,FALSE),""))</f>
        <v/>
      </c>
      <c r="P34" s="24">
        <f>IF(OR($A34="",$N34="",$O34=""),"",IFERROR($N34*$O34,""))</f>
        <v/>
      </c>
      <c r="Q34" s="25">
        <f>IF(OR($A34="",$J34=""),"",IFERROR(MAX(0,TODAY()-$J34),""))</f>
        <v/>
      </c>
      <c r="R34" s="26">
        <f>IF($A34="","",IF(OR($I34="Won",$I34="Lost"),"Closed",IF($L34="","Set next action",IFERROR(IF($L34&lt;TODAY(),"Overdue",IF($L34&lt;=TODAY()+Assumptions!$B$4,"Due soon","Scheduled")),"Check date"))))</f>
        <v/>
      </c>
    </row>
    <row r="35" ht="21" customHeight="1">
      <c r="A35" s="15" t="n"/>
      <c r="B35" s="15" t="n"/>
      <c r="C35" s="16" t="n"/>
      <c r="D35" s="15" t="n"/>
      <c r="E35" s="15" t="n"/>
      <c r="F35" s="15" t="n"/>
      <c r="G35" s="16" t="n"/>
      <c r="H35" s="15" t="n"/>
      <c r="I35" s="15" t="n"/>
      <c r="J35" s="31" t="n"/>
      <c r="K35" s="31" t="n"/>
      <c r="L35" s="31" t="n"/>
      <c r="M35" s="16" t="n"/>
      <c r="N35" s="18" t="n"/>
      <c r="O35" s="19">
        <f>IF($A35="","",IFERROR(VLOOKUP($I35,Assumptions!$D$4:$E$10,2,FALSE),""))</f>
        <v/>
      </c>
      <c r="P35" s="20">
        <f>IF(OR($A35="",$N35="",$O35=""),"",IFERROR($N35*$O35,""))</f>
        <v/>
      </c>
      <c r="Q35" s="21">
        <f>IF(OR($A35="",$J35=""),"",IFERROR(MAX(0,TODAY()-$J35),""))</f>
        <v/>
      </c>
      <c r="R35" s="22">
        <f>IF($A35="","",IF(OR($I35="Won",$I35="Lost"),"Closed",IF($L35="","Set next action",IFERROR(IF($L35&lt;TODAY(),"Overdue",IF($L35&lt;=TODAY()+Assumptions!$B$4,"Due soon","Scheduled")),"Check date"))))</f>
        <v/>
      </c>
    </row>
    <row r="36" ht="21" customHeight="1">
      <c r="A36" s="15" t="n"/>
      <c r="B36" s="15" t="n"/>
      <c r="C36" s="16" t="n"/>
      <c r="D36" s="15" t="n"/>
      <c r="E36" s="15" t="n"/>
      <c r="F36" s="15" t="n"/>
      <c r="G36" s="16" t="n"/>
      <c r="H36" s="15" t="n"/>
      <c r="I36" s="15" t="n"/>
      <c r="J36" s="31" t="n"/>
      <c r="K36" s="31" t="n"/>
      <c r="L36" s="31" t="n"/>
      <c r="M36" s="16" t="n"/>
      <c r="N36" s="18" t="n"/>
      <c r="O36" s="23">
        <f>IF($A36="","",IFERROR(VLOOKUP($I36,Assumptions!$D$4:$E$10,2,FALSE),""))</f>
        <v/>
      </c>
      <c r="P36" s="24">
        <f>IF(OR($A36="",$N36="",$O36=""),"",IFERROR($N36*$O36,""))</f>
        <v/>
      </c>
      <c r="Q36" s="25">
        <f>IF(OR($A36="",$J36=""),"",IFERROR(MAX(0,TODAY()-$J36),""))</f>
        <v/>
      </c>
      <c r="R36" s="26">
        <f>IF($A36="","",IF(OR($I36="Won",$I36="Lost"),"Closed",IF($L36="","Set next action",IFERROR(IF($L36&lt;TODAY(),"Overdue",IF($L36&lt;=TODAY()+Assumptions!$B$4,"Due soon","Scheduled")),"Check date"))))</f>
        <v/>
      </c>
    </row>
    <row r="37" ht="21" customHeight="1">
      <c r="A37" s="15" t="n"/>
      <c r="B37" s="15" t="n"/>
      <c r="C37" s="16" t="n"/>
      <c r="D37" s="15" t="n"/>
      <c r="E37" s="15" t="n"/>
      <c r="F37" s="15" t="n"/>
      <c r="G37" s="16" t="n"/>
      <c r="H37" s="15" t="n"/>
      <c r="I37" s="15" t="n"/>
      <c r="J37" s="31" t="n"/>
      <c r="K37" s="31" t="n"/>
      <c r="L37" s="31" t="n"/>
      <c r="M37" s="16" t="n"/>
      <c r="N37" s="18" t="n"/>
      <c r="O37" s="19">
        <f>IF($A37="","",IFERROR(VLOOKUP($I37,Assumptions!$D$4:$E$10,2,FALSE),""))</f>
        <v/>
      </c>
      <c r="P37" s="20">
        <f>IF(OR($A37="",$N37="",$O37=""),"",IFERROR($N37*$O37,""))</f>
        <v/>
      </c>
      <c r="Q37" s="21">
        <f>IF(OR($A37="",$J37=""),"",IFERROR(MAX(0,TODAY()-$J37),""))</f>
        <v/>
      </c>
      <c r="R37" s="22">
        <f>IF($A37="","",IF(OR($I37="Won",$I37="Lost"),"Closed",IF($L37="","Set next action",IFERROR(IF($L37&lt;TODAY(),"Overdue",IF($L37&lt;=TODAY()+Assumptions!$B$4,"Due soon","Scheduled")),"Check date"))))</f>
        <v/>
      </c>
    </row>
    <row r="38" ht="21" customHeight="1">
      <c r="A38" s="15" t="n"/>
      <c r="B38" s="15" t="n"/>
      <c r="C38" s="16" t="n"/>
      <c r="D38" s="15" t="n"/>
      <c r="E38" s="15" t="n"/>
      <c r="F38" s="15" t="n"/>
      <c r="G38" s="16" t="n"/>
      <c r="H38" s="15" t="n"/>
      <c r="I38" s="15" t="n"/>
      <c r="J38" s="31" t="n"/>
      <c r="K38" s="31" t="n"/>
      <c r="L38" s="31" t="n"/>
      <c r="M38" s="16" t="n"/>
      <c r="N38" s="18" t="n"/>
      <c r="O38" s="23">
        <f>IF($A38="","",IFERROR(VLOOKUP($I38,Assumptions!$D$4:$E$10,2,FALSE),""))</f>
        <v/>
      </c>
      <c r="P38" s="24">
        <f>IF(OR($A38="",$N38="",$O38=""),"",IFERROR($N38*$O38,""))</f>
        <v/>
      </c>
      <c r="Q38" s="25">
        <f>IF(OR($A38="",$J38=""),"",IFERROR(MAX(0,TODAY()-$J38),""))</f>
        <v/>
      </c>
      <c r="R38" s="26">
        <f>IF($A38="","",IF(OR($I38="Won",$I38="Lost"),"Closed",IF($L38="","Set next action",IFERROR(IF($L38&lt;TODAY(),"Overdue",IF($L38&lt;=TODAY()+Assumptions!$B$4,"Due soon","Scheduled")),"Check date"))))</f>
        <v/>
      </c>
    </row>
    <row r="39" ht="21" customHeight="1">
      <c r="A39" s="15" t="n"/>
      <c r="B39" s="15" t="n"/>
      <c r="C39" s="16" t="n"/>
      <c r="D39" s="15" t="n"/>
      <c r="E39" s="15" t="n"/>
      <c r="F39" s="15" t="n"/>
      <c r="G39" s="16" t="n"/>
      <c r="H39" s="15" t="n"/>
      <c r="I39" s="15" t="n"/>
      <c r="J39" s="31" t="n"/>
      <c r="K39" s="31" t="n"/>
      <c r="L39" s="31" t="n"/>
      <c r="M39" s="16" t="n"/>
      <c r="N39" s="18" t="n"/>
      <c r="O39" s="19">
        <f>IF($A39="","",IFERROR(VLOOKUP($I39,Assumptions!$D$4:$E$10,2,FALSE),""))</f>
        <v/>
      </c>
      <c r="P39" s="20">
        <f>IF(OR($A39="",$N39="",$O39=""),"",IFERROR($N39*$O39,""))</f>
        <v/>
      </c>
      <c r="Q39" s="21">
        <f>IF(OR($A39="",$J39=""),"",IFERROR(MAX(0,TODAY()-$J39),""))</f>
        <v/>
      </c>
      <c r="R39" s="22">
        <f>IF($A39="","",IF(OR($I39="Won",$I39="Lost"),"Closed",IF($L39="","Set next action",IFERROR(IF($L39&lt;TODAY(),"Overdue",IF($L39&lt;=TODAY()+Assumptions!$B$4,"Due soon","Scheduled")),"Check date"))))</f>
        <v/>
      </c>
    </row>
    <row r="40" ht="21" customHeight="1">
      <c r="A40" s="15" t="n"/>
      <c r="B40" s="15" t="n"/>
      <c r="C40" s="16" t="n"/>
      <c r="D40" s="15" t="n"/>
      <c r="E40" s="15" t="n"/>
      <c r="F40" s="15" t="n"/>
      <c r="G40" s="16" t="n"/>
      <c r="H40" s="15" t="n"/>
      <c r="I40" s="15" t="n"/>
      <c r="J40" s="31" t="n"/>
      <c r="K40" s="31" t="n"/>
      <c r="L40" s="31" t="n"/>
      <c r="M40" s="16" t="n"/>
      <c r="N40" s="18" t="n"/>
      <c r="O40" s="23">
        <f>IF($A40="","",IFERROR(VLOOKUP($I40,Assumptions!$D$4:$E$10,2,FALSE),""))</f>
        <v/>
      </c>
      <c r="P40" s="24">
        <f>IF(OR($A40="",$N40="",$O40=""),"",IFERROR($N40*$O40,""))</f>
        <v/>
      </c>
      <c r="Q40" s="25">
        <f>IF(OR($A40="",$J40=""),"",IFERROR(MAX(0,TODAY()-$J40),""))</f>
        <v/>
      </c>
      <c r="R40" s="26">
        <f>IF($A40="","",IF(OR($I40="Won",$I40="Lost"),"Closed",IF($L40="","Set next action",IFERROR(IF($L40&lt;TODAY(),"Overdue",IF($L40&lt;=TODAY()+Assumptions!$B$4,"Due soon","Scheduled")),"Check date"))))</f>
        <v/>
      </c>
    </row>
    <row r="41" ht="21" customHeight="1">
      <c r="A41" s="15" t="n"/>
      <c r="B41" s="15" t="n"/>
      <c r="C41" s="16" t="n"/>
      <c r="D41" s="15" t="n"/>
      <c r="E41" s="15" t="n"/>
      <c r="F41" s="15" t="n"/>
      <c r="G41" s="16" t="n"/>
      <c r="H41" s="15" t="n"/>
      <c r="I41" s="15" t="n"/>
      <c r="J41" s="31" t="n"/>
      <c r="K41" s="31" t="n"/>
      <c r="L41" s="31" t="n"/>
      <c r="M41" s="16" t="n"/>
      <c r="N41" s="18" t="n"/>
      <c r="O41" s="19">
        <f>IF($A41="","",IFERROR(VLOOKUP($I41,Assumptions!$D$4:$E$10,2,FALSE),""))</f>
        <v/>
      </c>
      <c r="P41" s="20">
        <f>IF(OR($A41="",$N41="",$O41=""),"",IFERROR($N41*$O41,""))</f>
        <v/>
      </c>
      <c r="Q41" s="21">
        <f>IF(OR($A41="",$J41=""),"",IFERROR(MAX(0,TODAY()-$J41),""))</f>
        <v/>
      </c>
      <c r="R41" s="22">
        <f>IF($A41="","",IF(OR($I41="Won",$I41="Lost"),"Closed",IF($L41="","Set next action",IFERROR(IF($L41&lt;TODAY(),"Overdue",IF($L41&lt;=TODAY()+Assumptions!$B$4,"Due soon","Scheduled")),"Check date"))))</f>
        <v/>
      </c>
    </row>
    <row r="42" ht="21" customHeight="1">
      <c r="A42" s="15" t="n"/>
      <c r="B42" s="15" t="n"/>
      <c r="C42" s="16" t="n"/>
      <c r="D42" s="15" t="n"/>
      <c r="E42" s="15" t="n"/>
      <c r="F42" s="15" t="n"/>
      <c r="G42" s="16" t="n"/>
      <c r="H42" s="15" t="n"/>
      <c r="I42" s="15" t="n"/>
      <c r="J42" s="31" t="n"/>
      <c r="K42" s="31" t="n"/>
      <c r="L42" s="31" t="n"/>
      <c r="M42" s="16" t="n"/>
      <c r="N42" s="18" t="n"/>
      <c r="O42" s="23">
        <f>IF($A42="","",IFERROR(VLOOKUP($I42,Assumptions!$D$4:$E$10,2,FALSE),""))</f>
        <v/>
      </c>
      <c r="P42" s="24">
        <f>IF(OR($A42="",$N42="",$O42=""),"",IFERROR($N42*$O42,""))</f>
        <v/>
      </c>
      <c r="Q42" s="25">
        <f>IF(OR($A42="",$J42=""),"",IFERROR(MAX(0,TODAY()-$J42),""))</f>
        <v/>
      </c>
      <c r="R42" s="26">
        <f>IF($A42="","",IF(OR($I42="Won",$I42="Lost"),"Closed",IF($L42="","Set next action",IFERROR(IF($L42&lt;TODAY(),"Overdue",IF($L42&lt;=TODAY()+Assumptions!$B$4,"Due soon","Scheduled")),"Check date"))))</f>
        <v/>
      </c>
    </row>
    <row r="43" ht="21" customHeight="1">
      <c r="A43" s="15" t="n"/>
      <c r="B43" s="15" t="n"/>
      <c r="C43" s="16" t="n"/>
      <c r="D43" s="15" t="n"/>
      <c r="E43" s="15" t="n"/>
      <c r="F43" s="15" t="n"/>
      <c r="G43" s="16" t="n"/>
      <c r="H43" s="15" t="n"/>
      <c r="I43" s="15" t="n"/>
      <c r="J43" s="31" t="n"/>
      <c r="K43" s="31" t="n"/>
      <c r="L43" s="31" t="n"/>
      <c r="M43" s="16" t="n"/>
      <c r="N43" s="18" t="n"/>
      <c r="O43" s="19">
        <f>IF($A43="","",IFERROR(VLOOKUP($I43,Assumptions!$D$4:$E$10,2,FALSE),""))</f>
        <v/>
      </c>
      <c r="P43" s="20">
        <f>IF(OR($A43="",$N43="",$O43=""),"",IFERROR($N43*$O43,""))</f>
        <v/>
      </c>
      <c r="Q43" s="21">
        <f>IF(OR($A43="",$J43=""),"",IFERROR(MAX(0,TODAY()-$J43),""))</f>
        <v/>
      </c>
      <c r="R43" s="22">
        <f>IF($A43="","",IF(OR($I43="Won",$I43="Lost"),"Closed",IF($L43="","Set next action",IFERROR(IF($L43&lt;TODAY(),"Overdue",IF($L43&lt;=TODAY()+Assumptions!$B$4,"Due soon","Scheduled")),"Check date"))))</f>
        <v/>
      </c>
    </row>
    <row r="44" ht="21" customHeight="1">
      <c r="A44" s="15" t="n"/>
      <c r="B44" s="15" t="n"/>
      <c r="C44" s="16" t="n"/>
      <c r="D44" s="15" t="n"/>
      <c r="E44" s="15" t="n"/>
      <c r="F44" s="15" t="n"/>
      <c r="G44" s="16" t="n"/>
      <c r="H44" s="15" t="n"/>
      <c r="I44" s="15" t="n"/>
      <c r="J44" s="31" t="n"/>
      <c r="K44" s="31" t="n"/>
      <c r="L44" s="31" t="n"/>
      <c r="M44" s="16" t="n"/>
      <c r="N44" s="18" t="n"/>
      <c r="O44" s="23">
        <f>IF($A44="","",IFERROR(VLOOKUP($I44,Assumptions!$D$4:$E$10,2,FALSE),""))</f>
        <v/>
      </c>
      <c r="P44" s="24">
        <f>IF(OR($A44="",$N44="",$O44=""),"",IFERROR($N44*$O44,""))</f>
        <v/>
      </c>
      <c r="Q44" s="25">
        <f>IF(OR($A44="",$J44=""),"",IFERROR(MAX(0,TODAY()-$J44),""))</f>
        <v/>
      </c>
      <c r="R44" s="26">
        <f>IF($A44="","",IF(OR($I44="Won",$I44="Lost"),"Closed",IF($L44="","Set next action",IFERROR(IF($L44&lt;TODAY(),"Overdue",IF($L44&lt;=TODAY()+Assumptions!$B$4,"Due soon","Scheduled")),"Check date"))))</f>
        <v/>
      </c>
    </row>
    <row r="45" ht="21" customHeight="1">
      <c r="A45" s="15" t="n"/>
      <c r="B45" s="15" t="n"/>
      <c r="C45" s="16" t="n"/>
      <c r="D45" s="15" t="n"/>
      <c r="E45" s="15" t="n"/>
      <c r="F45" s="15" t="n"/>
      <c r="G45" s="16" t="n"/>
      <c r="H45" s="15" t="n"/>
      <c r="I45" s="15" t="n"/>
      <c r="J45" s="31" t="n"/>
      <c r="K45" s="31" t="n"/>
      <c r="L45" s="31" t="n"/>
      <c r="M45" s="16" t="n"/>
      <c r="N45" s="18" t="n"/>
      <c r="O45" s="19">
        <f>IF($A45="","",IFERROR(VLOOKUP($I45,Assumptions!$D$4:$E$10,2,FALSE),""))</f>
        <v/>
      </c>
      <c r="P45" s="20">
        <f>IF(OR($A45="",$N45="",$O45=""),"",IFERROR($N45*$O45,""))</f>
        <v/>
      </c>
      <c r="Q45" s="21">
        <f>IF(OR($A45="",$J45=""),"",IFERROR(MAX(0,TODAY()-$J45),""))</f>
        <v/>
      </c>
      <c r="R45" s="22">
        <f>IF($A45="","",IF(OR($I45="Won",$I45="Lost"),"Closed",IF($L45="","Set next action",IFERROR(IF($L45&lt;TODAY(),"Overdue",IF($L45&lt;=TODAY()+Assumptions!$B$4,"Due soon","Scheduled")),"Check date"))))</f>
        <v/>
      </c>
    </row>
    <row r="46" ht="21" customHeight="1">
      <c r="A46" s="15" t="n"/>
      <c r="B46" s="15" t="n"/>
      <c r="C46" s="16" t="n"/>
      <c r="D46" s="15" t="n"/>
      <c r="E46" s="15" t="n"/>
      <c r="F46" s="15" t="n"/>
      <c r="G46" s="16" t="n"/>
      <c r="H46" s="15" t="n"/>
      <c r="I46" s="15" t="n"/>
      <c r="J46" s="31" t="n"/>
      <c r="K46" s="31" t="n"/>
      <c r="L46" s="31" t="n"/>
      <c r="M46" s="16" t="n"/>
      <c r="N46" s="18" t="n"/>
      <c r="O46" s="23">
        <f>IF($A46="","",IFERROR(VLOOKUP($I46,Assumptions!$D$4:$E$10,2,FALSE),""))</f>
        <v/>
      </c>
      <c r="P46" s="24">
        <f>IF(OR($A46="",$N46="",$O46=""),"",IFERROR($N46*$O46,""))</f>
        <v/>
      </c>
      <c r="Q46" s="25">
        <f>IF(OR($A46="",$J46=""),"",IFERROR(MAX(0,TODAY()-$J46),""))</f>
        <v/>
      </c>
      <c r="R46" s="26">
        <f>IF($A46="","",IF(OR($I46="Won",$I46="Lost"),"Closed",IF($L46="","Set next action",IFERROR(IF($L46&lt;TODAY(),"Overdue",IF($L46&lt;=TODAY()+Assumptions!$B$4,"Due soon","Scheduled")),"Check date"))))</f>
        <v/>
      </c>
    </row>
    <row r="47" ht="21" customHeight="1">
      <c r="A47" s="15" t="n"/>
      <c r="B47" s="15" t="n"/>
      <c r="C47" s="16" t="n"/>
      <c r="D47" s="15" t="n"/>
      <c r="E47" s="15" t="n"/>
      <c r="F47" s="15" t="n"/>
      <c r="G47" s="16" t="n"/>
      <c r="H47" s="15" t="n"/>
      <c r="I47" s="15" t="n"/>
      <c r="J47" s="31" t="n"/>
      <c r="K47" s="31" t="n"/>
      <c r="L47" s="31" t="n"/>
      <c r="M47" s="16" t="n"/>
      <c r="N47" s="18" t="n"/>
      <c r="O47" s="19">
        <f>IF($A47="","",IFERROR(VLOOKUP($I47,Assumptions!$D$4:$E$10,2,FALSE),""))</f>
        <v/>
      </c>
      <c r="P47" s="20">
        <f>IF(OR($A47="",$N47="",$O47=""),"",IFERROR($N47*$O47,""))</f>
        <v/>
      </c>
      <c r="Q47" s="21">
        <f>IF(OR($A47="",$J47=""),"",IFERROR(MAX(0,TODAY()-$J47),""))</f>
        <v/>
      </c>
      <c r="R47" s="22">
        <f>IF($A47="","",IF(OR($I47="Won",$I47="Lost"),"Closed",IF($L47="","Set next action",IFERROR(IF($L47&lt;TODAY(),"Overdue",IF($L47&lt;=TODAY()+Assumptions!$B$4,"Due soon","Scheduled")),"Check date"))))</f>
        <v/>
      </c>
    </row>
    <row r="48" ht="21" customHeight="1">
      <c r="A48" s="15" t="n"/>
      <c r="B48" s="15" t="n"/>
      <c r="C48" s="16" t="n"/>
      <c r="D48" s="15" t="n"/>
      <c r="E48" s="15" t="n"/>
      <c r="F48" s="15" t="n"/>
      <c r="G48" s="16" t="n"/>
      <c r="H48" s="15" t="n"/>
      <c r="I48" s="15" t="n"/>
      <c r="J48" s="31" t="n"/>
      <c r="K48" s="31" t="n"/>
      <c r="L48" s="31" t="n"/>
      <c r="M48" s="16" t="n"/>
      <c r="N48" s="18" t="n"/>
      <c r="O48" s="23">
        <f>IF($A48="","",IFERROR(VLOOKUP($I48,Assumptions!$D$4:$E$10,2,FALSE),""))</f>
        <v/>
      </c>
      <c r="P48" s="24">
        <f>IF(OR($A48="",$N48="",$O48=""),"",IFERROR($N48*$O48,""))</f>
        <v/>
      </c>
      <c r="Q48" s="25">
        <f>IF(OR($A48="",$J48=""),"",IFERROR(MAX(0,TODAY()-$J48),""))</f>
        <v/>
      </c>
      <c r="R48" s="26">
        <f>IF($A48="","",IF(OR($I48="Won",$I48="Lost"),"Closed",IF($L48="","Set next action",IFERROR(IF($L48&lt;TODAY(),"Overdue",IF($L48&lt;=TODAY()+Assumptions!$B$4,"Due soon","Scheduled")),"Check date"))))</f>
        <v/>
      </c>
    </row>
    <row r="49" ht="21" customHeight="1">
      <c r="A49" s="15" t="n"/>
      <c r="B49" s="15" t="n"/>
      <c r="C49" s="16" t="n"/>
      <c r="D49" s="15" t="n"/>
      <c r="E49" s="15" t="n"/>
      <c r="F49" s="15" t="n"/>
      <c r="G49" s="16" t="n"/>
      <c r="H49" s="15" t="n"/>
      <c r="I49" s="15" t="n"/>
      <c r="J49" s="31" t="n"/>
      <c r="K49" s="31" t="n"/>
      <c r="L49" s="31" t="n"/>
      <c r="M49" s="16" t="n"/>
      <c r="N49" s="18" t="n"/>
      <c r="O49" s="19">
        <f>IF($A49="","",IFERROR(VLOOKUP($I49,Assumptions!$D$4:$E$10,2,FALSE),""))</f>
        <v/>
      </c>
      <c r="P49" s="20">
        <f>IF(OR($A49="",$N49="",$O49=""),"",IFERROR($N49*$O49,""))</f>
        <v/>
      </c>
      <c r="Q49" s="21">
        <f>IF(OR($A49="",$J49=""),"",IFERROR(MAX(0,TODAY()-$J49),""))</f>
        <v/>
      </c>
      <c r="R49" s="22">
        <f>IF($A49="","",IF(OR($I49="Won",$I49="Lost"),"Closed",IF($L49="","Set next action",IFERROR(IF($L49&lt;TODAY(),"Overdue",IF($L49&lt;=TODAY()+Assumptions!$B$4,"Due soon","Scheduled")),"Check date"))))</f>
        <v/>
      </c>
    </row>
    <row r="50" ht="21" customHeight="1">
      <c r="A50" s="15" t="n"/>
      <c r="B50" s="15" t="n"/>
      <c r="C50" s="16" t="n"/>
      <c r="D50" s="15" t="n"/>
      <c r="E50" s="15" t="n"/>
      <c r="F50" s="15" t="n"/>
      <c r="G50" s="16" t="n"/>
      <c r="H50" s="15" t="n"/>
      <c r="I50" s="15" t="n"/>
      <c r="J50" s="31" t="n"/>
      <c r="K50" s="31" t="n"/>
      <c r="L50" s="31" t="n"/>
      <c r="M50" s="16" t="n"/>
      <c r="N50" s="18" t="n"/>
      <c r="O50" s="23">
        <f>IF($A50="","",IFERROR(VLOOKUP($I50,Assumptions!$D$4:$E$10,2,FALSE),""))</f>
        <v/>
      </c>
      <c r="P50" s="24">
        <f>IF(OR($A50="",$N50="",$O50=""),"",IFERROR($N50*$O50,""))</f>
        <v/>
      </c>
      <c r="Q50" s="25">
        <f>IF(OR($A50="",$J50=""),"",IFERROR(MAX(0,TODAY()-$J50),""))</f>
        <v/>
      </c>
      <c r="R50" s="26">
        <f>IF($A50="","",IF(OR($I50="Won",$I50="Lost"),"Closed",IF($L50="","Set next action",IFERROR(IF($L50&lt;TODAY(),"Overdue",IF($L50&lt;=TODAY()+Assumptions!$B$4,"Due soon","Scheduled")),"Check date"))))</f>
        <v/>
      </c>
    </row>
    <row r="51" ht="21" customHeight="1">
      <c r="A51" s="15" t="n"/>
      <c r="B51" s="15" t="n"/>
      <c r="C51" s="16" t="n"/>
      <c r="D51" s="15" t="n"/>
      <c r="E51" s="15" t="n"/>
      <c r="F51" s="15" t="n"/>
      <c r="G51" s="16" t="n"/>
      <c r="H51" s="15" t="n"/>
      <c r="I51" s="15" t="n"/>
      <c r="J51" s="31" t="n"/>
      <c r="K51" s="31" t="n"/>
      <c r="L51" s="31" t="n"/>
      <c r="M51" s="16" t="n"/>
      <c r="N51" s="18" t="n"/>
      <c r="O51" s="19">
        <f>IF($A51="","",IFERROR(VLOOKUP($I51,Assumptions!$D$4:$E$10,2,FALSE),""))</f>
        <v/>
      </c>
      <c r="P51" s="20">
        <f>IF(OR($A51="",$N51="",$O51=""),"",IFERROR($N51*$O51,""))</f>
        <v/>
      </c>
      <c r="Q51" s="21">
        <f>IF(OR($A51="",$J51=""),"",IFERROR(MAX(0,TODAY()-$J51),""))</f>
        <v/>
      </c>
      <c r="R51" s="22">
        <f>IF($A51="","",IF(OR($I51="Won",$I51="Lost"),"Closed",IF($L51="","Set next action",IFERROR(IF($L51&lt;TODAY(),"Overdue",IF($L51&lt;=TODAY()+Assumptions!$B$4,"Due soon","Scheduled")),"Check date"))))</f>
        <v/>
      </c>
    </row>
    <row r="52" ht="21" customHeight="1">
      <c r="A52" s="15" t="n"/>
      <c r="B52" s="15" t="n"/>
      <c r="C52" s="16" t="n"/>
      <c r="D52" s="15" t="n"/>
      <c r="E52" s="15" t="n"/>
      <c r="F52" s="15" t="n"/>
      <c r="G52" s="16" t="n"/>
      <c r="H52" s="15" t="n"/>
      <c r="I52" s="15" t="n"/>
      <c r="J52" s="31" t="n"/>
      <c r="K52" s="31" t="n"/>
      <c r="L52" s="31" t="n"/>
      <c r="M52" s="16" t="n"/>
      <c r="N52" s="18" t="n"/>
      <c r="O52" s="23">
        <f>IF($A52="","",IFERROR(VLOOKUP($I52,Assumptions!$D$4:$E$10,2,FALSE),""))</f>
        <v/>
      </c>
      <c r="P52" s="24">
        <f>IF(OR($A52="",$N52="",$O52=""),"",IFERROR($N52*$O52,""))</f>
        <v/>
      </c>
      <c r="Q52" s="25">
        <f>IF(OR($A52="",$J52=""),"",IFERROR(MAX(0,TODAY()-$J52),""))</f>
        <v/>
      </c>
      <c r="R52" s="26">
        <f>IF($A52="","",IF(OR($I52="Won",$I52="Lost"),"Closed",IF($L52="","Set next action",IFERROR(IF($L52&lt;TODAY(),"Overdue",IF($L52&lt;=TODAY()+Assumptions!$B$4,"Due soon","Scheduled")),"Check date"))))</f>
        <v/>
      </c>
    </row>
    <row r="53" ht="21" customHeight="1">
      <c r="A53" s="15" t="n"/>
      <c r="B53" s="15" t="n"/>
      <c r="C53" s="16" t="n"/>
      <c r="D53" s="15" t="n"/>
      <c r="E53" s="15" t="n"/>
      <c r="F53" s="15" t="n"/>
      <c r="G53" s="16" t="n"/>
      <c r="H53" s="15" t="n"/>
      <c r="I53" s="15" t="n"/>
      <c r="J53" s="31" t="n"/>
      <c r="K53" s="31" t="n"/>
      <c r="L53" s="31" t="n"/>
      <c r="M53" s="16" t="n"/>
      <c r="N53" s="18" t="n"/>
      <c r="O53" s="19">
        <f>IF($A53="","",IFERROR(VLOOKUP($I53,Assumptions!$D$4:$E$10,2,FALSE),""))</f>
        <v/>
      </c>
      <c r="P53" s="20">
        <f>IF(OR($A53="",$N53="",$O53=""),"",IFERROR($N53*$O53,""))</f>
        <v/>
      </c>
      <c r="Q53" s="21">
        <f>IF(OR($A53="",$J53=""),"",IFERROR(MAX(0,TODAY()-$J53),""))</f>
        <v/>
      </c>
      <c r="R53" s="22">
        <f>IF($A53="","",IF(OR($I53="Won",$I53="Lost"),"Closed",IF($L53="","Set next action",IFERROR(IF($L53&lt;TODAY(),"Overdue",IF($L53&lt;=TODAY()+Assumptions!$B$4,"Due soon","Scheduled")),"Check date"))))</f>
        <v/>
      </c>
    </row>
    <row r="54" ht="21" customHeight="1">
      <c r="A54" s="15" t="n"/>
      <c r="B54" s="15" t="n"/>
      <c r="C54" s="16" t="n"/>
      <c r="D54" s="15" t="n"/>
      <c r="E54" s="15" t="n"/>
      <c r="F54" s="15" t="n"/>
      <c r="G54" s="16" t="n"/>
      <c r="H54" s="15" t="n"/>
      <c r="I54" s="15" t="n"/>
      <c r="J54" s="31" t="n"/>
      <c r="K54" s="31" t="n"/>
      <c r="L54" s="31" t="n"/>
      <c r="M54" s="16" t="n"/>
      <c r="N54" s="18" t="n"/>
      <c r="O54" s="23">
        <f>IF($A54="","",IFERROR(VLOOKUP($I54,Assumptions!$D$4:$E$10,2,FALSE),""))</f>
        <v/>
      </c>
      <c r="P54" s="24">
        <f>IF(OR($A54="",$N54="",$O54=""),"",IFERROR($N54*$O54,""))</f>
        <v/>
      </c>
      <c r="Q54" s="25">
        <f>IF(OR($A54="",$J54=""),"",IFERROR(MAX(0,TODAY()-$J54),""))</f>
        <v/>
      </c>
      <c r="R54" s="26">
        <f>IF($A54="","",IF(OR($I54="Won",$I54="Lost"),"Closed",IF($L54="","Set next action",IFERROR(IF($L54&lt;TODAY(),"Overdue",IF($L54&lt;=TODAY()+Assumptions!$B$4,"Due soon","Scheduled")),"Check date"))))</f>
        <v/>
      </c>
    </row>
    <row r="55" ht="21" customHeight="1">
      <c r="A55" s="15" t="n"/>
      <c r="B55" s="15" t="n"/>
      <c r="C55" s="16" t="n"/>
      <c r="D55" s="15" t="n"/>
      <c r="E55" s="15" t="n"/>
      <c r="F55" s="15" t="n"/>
      <c r="G55" s="16" t="n"/>
      <c r="H55" s="15" t="n"/>
      <c r="I55" s="15" t="n"/>
      <c r="J55" s="31" t="n"/>
      <c r="K55" s="31" t="n"/>
      <c r="L55" s="31" t="n"/>
      <c r="M55" s="16" t="n"/>
      <c r="N55" s="18" t="n"/>
      <c r="O55" s="19">
        <f>IF($A55="","",IFERROR(VLOOKUP($I55,Assumptions!$D$4:$E$10,2,FALSE),""))</f>
        <v/>
      </c>
      <c r="P55" s="20">
        <f>IF(OR($A55="",$N55="",$O55=""),"",IFERROR($N55*$O55,""))</f>
        <v/>
      </c>
      <c r="Q55" s="21">
        <f>IF(OR($A55="",$J55=""),"",IFERROR(MAX(0,TODAY()-$J55),""))</f>
        <v/>
      </c>
      <c r="R55" s="22">
        <f>IF($A55="","",IF(OR($I55="Won",$I55="Lost"),"Closed",IF($L55="","Set next action",IFERROR(IF($L55&lt;TODAY(),"Overdue",IF($L55&lt;=TODAY()+Assumptions!$B$4,"Due soon","Scheduled")),"Check date"))))</f>
        <v/>
      </c>
    </row>
    <row r="56" ht="21" customHeight="1">
      <c r="A56" s="15" t="n"/>
      <c r="B56" s="15" t="n"/>
      <c r="C56" s="16" t="n"/>
      <c r="D56" s="15" t="n"/>
      <c r="E56" s="15" t="n"/>
      <c r="F56" s="15" t="n"/>
      <c r="G56" s="16" t="n"/>
      <c r="H56" s="15" t="n"/>
      <c r="I56" s="15" t="n"/>
      <c r="J56" s="31" t="n"/>
      <c r="K56" s="31" t="n"/>
      <c r="L56" s="31" t="n"/>
      <c r="M56" s="16" t="n"/>
      <c r="N56" s="18" t="n"/>
      <c r="O56" s="23">
        <f>IF($A56="","",IFERROR(VLOOKUP($I56,Assumptions!$D$4:$E$10,2,FALSE),""))</f>
        <v/>
      </c>
      <c r="P56" s="24">
        <f>IF(OR($A56="",$N56="",$O56=""),"",IFERROR($N56*$O56,""))</f>
        <v/>
      </c>
      <c r="Q56" s="25">
        <f>IF(OR($A56="",$J56=""),"",IFERROR(MAX(0,TODAY()-$J56),""))</f>
        <v/>
      </c>
      <c r="R56" s="26">
        <f>IF($A56="","",IF(OR($I56="Won",$I56="Lost"),"Closed",IF($L56="","Set next action",IFERROR(IF($L56&lt;TODAY(),"Overdue",IF($L56&lt;=TODAY()+Assumptions!$B$4,"Due soon","Scheduled")),"Check date"))))</f>
        <v/>
      </c>
    </row>
    <row r="57" ht="21" customHeight="1">
      <c r="A57" s="15" t="n"/>
      <c r="B57" s="15" t="n"/>
      <c r="C57" s="16" t="n"/>
      <c r="D57" s="15" t="n"/>
      <c r="E57" s="15" t="n"/>
      <c r="F57" s="15" t="n"/>
      <c r="G57" s="16" t="n"/>
      <c r="H57" s="15" t="n"/>
      <c r="I57" s="15" t="n"/>
      <c r="J57" s="31" t="n"/>
      <c r="K57" s="31" t="n"/>
      <c r="L57" s="31" t="n"/>
      <c r="M57" s="16" t="n"/>
      <c r="N57" s="18" t="n"/>
      <c r="O57" s="19">
        <f>IF($A57="","",IFERROR(VLOOKUP($I57,Assumptions!$D$4:$E$10,2,FALSE),""))</f>
        <v/>
      </c>
      <c r="P57" s="20">
        <f>IF(OR($A57="",$N57="",$O57=""),"",IFERROR($N57*$O57,""))</f>
        <v/>
      </c>
      <c r="Q57" s="21">
        <f>IF(OR($A57="",$J57=""),"",IFERROR(MAX(0,TODAY()-$J57),""))</f>
        <v/>
      </c>
      <c r="R57" s="22">
        <f>IF($A57="","",IF(OR($I57="Won",$I57="Lost"),"Closed",IF($L57="","Set next action",IFERROR(IF($L57&lt;TODAY(),"Overdue",IF($L57&lt;=TODAY()+Assumptions!$B$4,"Due soon","Scheduled")),"Check date"))))</f>
        <v/>
      </c>
    </row>
    <row r="58" ht="21" customHeight="1">
      <c r="A58" s="15" t="n"/>
      <c r="B58" s="15" t="n"/>
      <c r="C58" s="16" t="n"/>
      <c r="D58" s="15" t="n"/>
      <c r="E58" s="15" t="n"/>
      <c r="F58" s="15" t="n"/>
      <c r="G58" s="16" t="n"/>
      <c r="H58" s="15" t="n"/>
      <c r="I58" s="15" t="n"/>
      <c r="J58" s="31" t="n"/>
      <c r="K58" s="31" t="n"/>
      <c r="L58" s="31" t="n"/>
      <c r="M58" s="16" t="n"/>
      <c r="N58" s="18" t="n"/>
      <c r="O58" s="23">
        <f>IF($A58="","",IFERROR(VLOOKUP($I58,Assumptions!$D$4:$E$10,2,FALSE),""))</f>
        <v/>
      </c>
      <c r="P58" s="24">
        <f>IF(OR($A58="",$N58="",$O58=""),"",IFERROR($N58*$O58,""))</f>
        <v/>
      </c>
      <c r="Q58" s="25">
        <f>IF(OR($A58="",$J58=""),"",IFERROR(MAX(0,TODAY()-$J58),""))</f>
        <v/>
      </c>
      <c r="R58" s="26">
        <f>IF($A58="","",IF(OR($I58="Won",$I58="Lost"),"Closed",IF($L58="","Set next action",IFERROR(IF($L58&lt;TODAY(),"Overdue",IF($L58&lt;=TODAY()+Assumptions!$B$4,"Due soon","Scheduled")),"Check date"))))</f>
        <v/>
      </c>
    </row>
    <row r="59" ht="21" customHeight="1">
      <c r="A59" s="15" t="n"/>
      <c r="B59" s="15" t="n"/>
      <c r="C59" s="16" t="n"/>
      <c r="D59" s="15" t="n"/>
      <c r="E59" s="15" t="n"/>
      <c r="F59" s="15" t="n"/>
      <c r="G59" s="16" t="n"/>
      <c r="H59" s="15" t="n"/>
      <c r="I59" s="15" t="n"/>
      <c r="J59" s="31" t="n"/>
      <c r="K59" s="31" t="n"/>
      <c r="L59" s="31" t="n"/>
      <c r="M59" s="16" t="n"/>
      <c r="N59" s="18" t="n"/>
      <c r="O59" s="19">
        <f>IF($A59="","",IFERROR(VLOOKUP($I59,Assumptions!$D$4:$E$10,2,FALSE),""))</f>
        <v/>
      </c>
      <c r="P59" s="20">
        <f>IF(OR($A59="",$N59="",$O59=""),"",IFERROR($N59*$O59,""))</f>
        <v/>
      </c>
      <c r="Q59" s="21">
        <f>IF(OR($A59="",$J59=""),"",IFERROR(MAX(0,TODAY()-$J59),""))</f>
        <v/>
      </c>
      <c r="R59" s="22">
        <f>IF($A59="","",IF(OR($I59="Won",$I59="Lost"),"Closed",IF($L59="","Set next action",IFERROR(IF($L59&lt;TODAY(),"Overdue",IF($L59&lt;=TODAY()+Assumptions!$B$4,"Due soon","Scheduled")),"Check date"))))</f>
        <v/>
      </c>
    </row>
    <row r="60" ht="21" customHeight="1">
      <c r="A60" s="15" t="n"/>
      <c r="B60" s="15" t="n"/>
      <c r="C60" s="16" t="n"/>
      <c r="D60" s="15" t="n"/>
      <c r="E60" s="15" t="n"/>
      <c r="F60" s="15" t="n"/>
      <c r="G60" s="16" t="n"/>
      <c r="H60" s="15" t="n"/>
      <c r="I60" s="15" t="n"/>
      <c r="J60" s="31" t="n"/>
      <c r="K60" s="31" t="n"/>
      <c r="L60" s="31" t="n"/>
      <c r="M60" s="16" t="n"/>
      <c r="N60" s="18" t="n"/>
      <c r="O60" s="23">
        <f>IF($A60="","",IFERROR(VLOOKUP($I60,Assumptions!$D$4:$E$10,2,FALSE),""))</f>
        <v/>
      </c>
      <c r="P60" s="24">
        <f>IF(OR($A60="",$N60="",$O60=""),"",IFERROR($N60*$O60,""))</f>
        <v/>
      </c>
      <c r="Q60" s="25">
        <f>IF(OR($A60="",$J60=""),"",IFERROR(MAX(0,TODAY()-$J60),""))</f>
        <v/>
      </c>
      <c r="R60" s="26">
        <f>IF($A60="","",IF(OR($I60="Won",$I60="Lost"),"Closed",IF($L60="","Set next action",IFERROR(IF($L60&lt;TODAY(),"Overdue",IF($L60&lt;=TODAY()+Assumptions!$B$4,"Due soon","Scheduled")),"Check date"))))</f>
        <v/>
      </c>
    </row>
    <row r="61" ht="21" customHeight="1">
      <c r="A61" s="15" t="n"/>
      <c r="B61" s="15" t="n"/>
      <c r="C61" s="16" t="n"/>
      <c r="D61" s="15" t="n"/>
      <c r="E61" s="15" t="n"/>
      <c r="F61" s="15" t="n"/>
      <c r="G61" s="16" t="n"/>
      <c r="H61" s="15" t="n"/>
      <c r="I61" s="15" t="n"/>
      <c r="J61" s="31" t="n"/>
      <c r="K61" s="31" t="n"/>
      <c r="L61" s="31" t="n"/>
      <c r="M61" s="16" t="n"/>
      <c r="N61" s="18" t="n"/>
      <c r="O61" s="19">
        <f>IF($A61="","",IFERROR(VLOOKUP($I61,Assumptions!$D$4:$E$10,2,FALSE),""))</f>
        <v/>
      </c>
      <c r="P61" s="20">
        <f>IF(OR($A61="",$N61="",$O61=""),"",IFERROR($N61*$O61,""))</f>
        <v/>
      </c>
      <c r="Q61" s="21">
        <f>IF(OR($A61="",$J61=""),"",IFERROR(MAX(0,TODAY()-$J61),""))</f>
        <v/>
      </c>
      <c r="R61" s="22">
        <f>IF($A61="","",IF(OR($I61="Won",$I61="Lost"),"Closed",IF($L61="","Set next action",IFERROR(IF($L61&lt;TODAY(),"Overdue",IF($L61&lt;=TODAY()+Assumptions!$B$4,"Due soon","Scheduled")),"Check date"))))</f>
        <v/>
      </c>
    </row>
    <row r="62" ht="21" customHeight="1">
      <c r="A62" s="15" t="n"/>
      <c r="B62" s="15" t="n"/>
      <c r="C62" s="16" t="n"/>
      <c r="D62" s="15" t="n"/>
      <c r="E62" s="15" t="n"/>
      <c r="F62" s="15" t="n"/>
      <c r="G62" s="16" t="n"/>
      <c r="H62" s="15" t="n"/>
      <c r="I62" s="15" t="n"/>
      <c r="J62" s="31" t="n"/>
      <c r="K62" s="31" t="n"/>
      <c r="L62" s="31" t="n"/>
      <c r="M62" s="16" t="n"/>
      <c r="N62" s="18" t="n"/>
      <c r="O62" s="23">
        <f>IF($A62="","",IFERROR(VLOOKUP($I62,Assumptions!$D$4:$E$10,2,FALSE),""))</f>
        <v/>
      </c>
      <c r="P62" s="24">
        <f>IF(OR($A62="",$N62="",$O62=""),"",IFERROR($N62*$O62,""))</f>
        <v/>
      </c>
      <c r="Q62" s="25">
        <f>IF(OR($A62="",$J62=""),"",IFERROR(MAX(0,TODAY()-$J62),""))</f>
        <v/>
      </c>
      <c r="R62" s="26">
        <f>IF($A62="","",IF(OR($I62="Won",$I62="Lost"),"Closed",IF($L62="","Set next action",IFERROR(IF($L62&lt;TODAY(),"Overdue",IF($L62&lt;=TODAY()+Assumptions!$B$4,"Due soon","Scheduled")),"Check date"))))</f>
        <v/>
      </c>
    </row>
    <row r="63" ht="21" customHeight="1">
      <c r="A63" s="15" t="n"/>
      <c r="B63" s="15" t="n"/>
      <c r="C63" s="16" t="n"/>
      <c r="D63" s="15" t="n"/>
      <c r="E63" s="15" t="n"/>
      <c r="F63" s="15" t="n"/>
      <c r="G63" s="16" t="n"/>
      <c r="H63" s="15" t="n"/>
      <c r="I63" s="15" t="n"/>
      <c r="J63" s="31" t="n"/>
      <c r="K63" s="31" t="n"/>
      <c r="L63" s="31" t="n"/>
      <c r="M63" s="16" t="n"/>
      <c r="N63" s="18" t="n"/>
      <c r="O63" s="19">
        <f>IF($A63="","",IFERROR(VLOOKUP($I63,Assumptions!$D$4:$E$10,2,FALSE),""))</f>
        <v/>
      </c>
      <c r="P63" s="20">
        <f>IF(OR($A63="",$N63="",$O63=""),"",IFERROR($N63*$O63,""))</f>
        <v/>
      </c>
      <c r="Q63" s="21">
        <f>IF(OR($A63="",$J63=""),"",IFERROR(MAX(0,TODAY()-$J63),""))</f>
        <v/>
      </c>
      <c r="R63" s="22">
        <f>IF($A63="","",IF(OR($I63="Won",$I63="Lost"),"Closed",IF($L63="","Set next action",IFERROR(IF($L63&lt;TODAY(),"Overdue",IF($L63&lt;=TODAY()+Assumptions!$B$4,"Due soon","Scheduled")),"Check date"))))</f>
        <v/>
      </c>
    </row>
    <row r="64" ht="21" customHeight="1">
      <c r="A64" s="15" t="n"/>
      <c r="B64" s="15" t="n"/>
      <c r="C64" s="16" t="n"/>
      <c r="D64" s="15" t="n"/>
      <c r="E64" s="15" t="n"/>
      <c r="F64" s="15" t="n"/>
      <c r="G64" s="16" t="n"/>
      <c r="H64" s="15" t="n"/>
      <c r="I64" s="15" t="n"/>
      <c r="J64" s="31" t="n"/>
      <c r="K64" s="31" t="n"/>
      <c r="L64" s="31" t="n"/>
      <c r="M64" s="16" t="n"/>
      <c r="N64" s="18" t="n"/>
      <c r="O64" s="23">
        <f>IF($A64="","",IFERROR(VLOOKUP($I64,Assumptions!$D$4:$E$10,2,FALSE),""))</f>
        <v/>
      </c>
      <c r="P64" s="24">
        <f>IF(OR($A64="",$N64="",$O64=""),"",IFERROR($N64*$O64,""))</f>
        <v/>
      </c>
      <c r="Q64" s="25">
        <f>IF(OR($A64="",$J64=""),"",IFERROR(MAX(0,TODAY()-$J64),""))</f>
        <v/>
      </c>
      <c r="R64" s="26">
        <f>IF($A64="","",IF(OR($I64="Won",$I64="Lost"),"Closed",IF($L64="","Set next action",IFERROR(IF($L64&lt;TODAY(),"Overdue",IF($L64&lt;=TODAY()+Assumptions!$B$4,"Due soon","Scheduled")),"Check date"))))</f>
        <v/>
      </c>
    </row>
    <row r="65" ht="21" customHeight="1">
      <c r="A65" s="15" t="n"/>
      <c r="B65" s="15" t="n"/>
      <c r="C65" s="16" t="n"/>
      <c r="D65" s="15" t="n"/>
      <c r="E65" s="15" t="n"/>
      <c r="F65" s="15" t="n"/>
      <c r="G65" s="16" t="n"/>
      <c r="H65" s="15" t="n"/>
      <c r="I65" s="15" t="n"/>
      <c r="J65" s="31" t="n"/>
      <c r="K65" s="31" t="n"/>
      <c r="L65" s="31" t="n"/>
      <c r="M65" s="16" t="n"/>
      <c r="N65" s="18" t="n"/>
      <c r="O65" s="19">
        <f>IF($A65="","",IFERROR(VLOOKUP($I65,Assumptions!$D$4:$E$10,2,FALSE),""))</f>
        <v/>
      </c>
      <c r="P65" s="20">
        <f>IF(OR($A65="",$N65="",$O65=""),"",IFERROR($N65*$O65,""))</f>
        <v/>
      </c>
      <c r="Q65" s="21">
        <f>IF(OR($A65="",$J65=""),"",IFERROR(MAX(0,TODAY()-$J65),""))</f>
        <v/>
      </c>
      <c r="R65" s="22">
        <f>IF($A65="","",IF(OR($I65="Won",$I65="Lost"),"Closed",IF($L65="","Set next action",IFERROR(IF($L65&lt;TODAY(),"Overdue",IF($L65&lt;=TODAY()+Assumptions!$B$4,"Due soon","Scheduled")),"Check date"))))</f>
        <v/>
      </c>
    </row>
    <row r="66" ht="21" customHeight="1">
      <c r="A66" s="15" t="n"/>
      <c r="B66" s="15" t="n"/>
      <c r="C66" s="16" t="n"/>
      <c r="D66" s="15" t="n"/>
      <c r="E66" s="15" t="n"/>
      <c r="F66" s="15" t="n"/>
      <c r="G66" s="16" t="n"/>
      <c r="H66" s="15" t="n"/>
      <c r="I66" s="15" t="n"/>
      <c r="J66" s="31" t="n"/>
      <c r="K66" s="31" t="n"/>
      <c r="L66" s="31" t="n"/>
      <c r="M66" s="16" t="n"/>
      <c r="N66" s="18" t="n"/>
      <c r="O66" s="23">
        <f>IF($A66="","",IFERROR(VLOOKUP($I66,Assumptions!$D$4:$E$10,2,FALSE),""))</f>
        <v/>
      </c>
      <c r="P66" s="24">
        <f>IF(OR($A66="",$N66="",$O66=""),"",IFERROR($N66*$O66,""))</f>
        <v/>
      </c>
      <c r="Q66" s="25">
        <f>IF(OR($A66="",$J66=""),"",IFERROR(MAX(0,TODAY()-$J66),""))</f>
        <v/>
      </c>
      <c r="R66" s="26">
        <f>IF($A66="","",IF(OR($I66="Won",$I66="Lost"),"Closed",IF($L66="","Set next action",IFERROR(IF($L66&lt;TODAY(),"Overdue",IF($L66&lt;=TODAY()+Assumptions!$B$4,"Due soon","Scheduled")),"Check date"))))</f>
        <v/>
      </c>
    </row>
    <row r="67" ht="21" customHeight="1">
      <c r="A67" s="15" t="n"/>
      <c r="B67" s="15" t="n"/>
      <c r="C67" s="16" t="n"/>
      <c r="D67" s="15" t="n"/>
      <c r="E67" s="15" t="n"/>
      <c r="F67" s="15" t="n"/>
      <c r="G67" s="16" t="n"/>
      <c r="H67" s="15" t="n"/>
      <c r="I67" s="15" t="n"/>
      <c r="J67" s="31" t="n"/>
      <c r="K67" s="31" t="n"/>
      <c r="L67" s="31" t="n"/>
      <c r="M67" s="16" t="n"/>
      <c r="N67" s="18" t="n"/>
      <c r="O67" s="19">
        <f>IF($A67="","",IFERROR(VLOOKUP($I67,Assumptions!$D$4:$E$10,2,FALSE),""))</f>
        <v/>
      </c>
      <c r="P67" s="20">
        <f>IF(OR($A67="",$N67="",$O67=""),"",IFERROR($N67*$O67,""))</f>
        <v/>
      </c>
      <c r="Q67" s="21">
        <f>IF(OR($A67="",$J67=""),"",IFERROR(MAX(0,TODAY()-$J67),""))</f>
        <v/>
      </c>
      <c r="R67" s="22">
        <f>IF($A67="","",IF(OR($I67="Won",$I67="Lost"),"Closed",IF($L67="","Set next action",IFERROR(IF($L67&lt;TODAY(),"Overdue",IF($L67&lt;=TODAY()+Assumptions!$B$4,"Due soon","Scheduled")),"Check date"))))</f>
        <v/>
      </c>
    </row>
    <row r="68" ht="21" customHeight="1">
      <c r="A68" s="15" t="n"/>
      <c r="B68" s="15" t="n"/>
      <c r="C68" s="16" t="n"/>
      <c r="D68" s="15" t="n"/>
      <c r="E68" s="15" t="n"/>
      <c r="F68" s="15" t="n"/>
      <c r="G68" s="16" t="n"/>
      <c r="H68" s="15" t="n"/>
      <c r="I68" s="15" t="n"/>
      <c r="J68" s="31" t="n"/>
      <c r="K68" s="31" t="n"/>
      <c r="L68" s="31" t="n"/>
      <c r="M68" s="16" t="n"/>
      <c r="N68" s="18" t="n"/>
      <c r="O68" s="23">
        <f>IF($A68="","",IFERROR(VLOOKUP($I68,Assumptions!$D$4:$E$10,2,FALSE),""))</f>
        <v/>
      </c>
      <c r="P68" s="24">
        <f>IF(OR($A68="",$N68="",$O68=""),"",IFERROR($N68*$O68,""))</f>
        <v/>
      </c>
      <c r="Q68" s="25">
        <f>IF(OR($A68="",$J68=""),"",IFERROR(MAX(0,TODAY()-$J68),""))</f>
        <v/>
      </c>
      <c r="R68" s="26">
        <f>IF($A68="","",IF(OR($I68="Won",$I68="Lost"),"Closed",IF($L68="","Set next action",IFERROR(IF($L68&lt;TODAY(),"Overdue",IF($L68&lt;=TODAY()+Assumptions!$B$4,"Due soon","Scheduled")),"Check date"))))</f>
        <v/>
      </c>
    </row>
    <row r="69" ht="21" customHeight="1">
      <c r="A69" s="15" t="n"/>
      <c r="B69" s="15" t="n"/>
      <c r="C69" s="16" t="n"/>
      <c r="D69" s="15" t="n"/>
      <c r="E69" s="15" t="n"/>
      <c r="F69" s="15" t="n"/>
      <c r="G69" s="16" t="n"/>
      <c r="H69" s="15" t="n"/>
      <c r="I69" s="15" t="n"/>
      <c r="J69" s="31" t="n"/>
      <c r="K69" s="31" t="n"/>
      <c r="L69" s="31" t="n"/>
      <c r="M69" s="16" t="n"/>
      <c r="N69" s="18" t="n"/>
      <c r="O69" s="19">
        <f>IF($A69="","",IFERROR(VLOOKUP($I69,Assumptions!$D$4:$E$10,2,FALSE),""))</f>
        <v/>
      </c>
      <c r="P69" s="20">
        <f>IF(OR($A69="",$N69="",$O69=""),"",IFERROR($N69*$O69,""))</f>
        <v/>
      </c>
      <c r="Q69" s="21">
        <f>IF(OR($A69="",$J69=""),"",IFERROR(MAX(0,TODAY()-$J69),""))</f>
        <v/>
      </c>
      <c r="R69" s="22">
        <f>IF($A69="","",IF(OR($I69="Won",$I69="Lost"),"Closed",IF($L69="","Set next action",IFERROR(IF($L69&lt;TODAY(),"Overdue",IF($L69&lt;=TODAY()+Assumptions!$B$4,"Due soon","Scheduled")),"Check date"))))</f>
        <v/>
      </c>
    </row>
    <row r="70" ht="21" customHeight="1">
      <c r="A70" s="15" t="n"/>
      <c r="B70" s="15" t="n"/>
      <c r="C70" s="16" t="n"/>
      <c r="D70" s="15" t="n"/>
      <c r="E70" s="15" t="n"/>
      <c r="F70" s="15" t="n"/>
      <c r="G70" s="16" t="n"/>
      <c r="H70" s="15" t="n"/>
      <c r="I70" s="15" t="n"/>
      <c r="J70" s="31" t="n"/>
      <c r="K70" s="31" t="n"/>
      <c r="L70" s="31" t="n"/>
      <c r="M70" s="16" t="n"/>
      <c r="N70" s="18" t="n"/>
      <c r="O70" s="23">
        <f>IF($A70="","",IFERROR(VLOOKUP($I70,Assumptions!$D$4:$E$10,2,FALSE),""))</f>
        <v/>
      </c>
      <c r="P70" s="24">
        <f>IF(OR($A70="",$N70="",$O70=""),"",IFERROR($N70*$O70,""))</f>
        <v/>
      </c>
      <c r="Q70" s="25">
        <f>IF(OR($A70="",$J70=""),"",IFERROR(MAX(0,TODAY()-$J70),""))</f>
        <v/>
      </c>
      <c r="R70" s="26">
        <f>IF($A70="","",IF(OR($I70="Won",$I70="Lost"),"Closed",IF($L70="","Set next action",IFERROR(IF($L70&lt;TODAY(),"Overdue",IF($L70&lt;=TODAY()+Assumptions!$B$4,"Due soon","Scheduled")),"Check date"))))</f>
        <v/>
      </c>
    </row>
    <row r="71" ht="21" customHeight="1">
      <c r="A71" s="15" t="n"/>
      <c r="B71" s="15" t="n"/>
      <c r="C71" s="16" t="n"/>
      <c r="D71" s="15" t="n"/>
      <c r="E71" s="15" t="n"/>
      <c r="F71" s="15" t="n"/>
      <c r="G71" s="16" t="n"/>
      <c r="H71" s="15" t="n"/>
      <c r="I71" s="15" t="n"/>
      <c r="J71" s="31" t="n"/>
      <c r="K71" s="31" t="n"/>
      <c r="L71" s="31" t="n"/>
      <c r="M71" s="16" t="n"/>
      <c r="N71" s="18" t="n"/>
      <c r="O71" s="19">
        <f>IF($A71="","",IFERROR(VLOOKUP($I71,Assumptions!$D$4:$E$10,2,FALSE),""))</f>
        <v/>
      </c>
      <c r="P71" s="20">
        <f>IF(OR($A71="",$N71="",$O71=""),"",IFERROR($N71*$O71,""))</f>
        <v/>
      </c>
      <c r="Q71" s="21">
        <f>IF(OR($A71="",$J71=""),"",IFERROR(MAX(0,TODAY()-$J71),""))</f>
        <v/>
      </c>
      <c r="R71" s="22">
        <f>IF($A71="","",IF(OR($I71="Won",$I71="Lost"),"Closed",IF($L71="","Set next action",IFERROR(IF($L71&lt;TODAY(),"Overdue",IF($L71&lt;=TODAY()+Assumptions!$B$4,"Due soon","Scheduled")),"Check date"))))</f>
        <v/>
      </c>
    </row>
    <row r="72" ht="21" customHeight="1">
      <c r="A72" s="15" t="n"/>
      <c r="B72" s="15" t="n"/>
      <c r="C72" s="16" t="n"/>
      <c r="D72" s="15" t="n"/>
      <c r="E72" s="15" t="n"/>
      <c r="F72" s="15" t="n"/>
      <c r="G72" s="16" t="n"/>
      <c r="H72" s="15" t="n"/>
      <c r="I72" s="15" t="n"/>
      <c r="J72" s="31" t="n"/>
      <c r="K72" s="31" t="n"/>
      <c r="L72" s="31" t="n"/>
      <c r="M72" s="16" t="n"/>
      <c r="N72" s="18" t="n"/>
      <c r="O72" s="23">
        <f>IF($A72="","",IFERROR(VLOOKUP($I72,Assumptions!$D$4:$E$10,2,FALSE),""))</f>
        <v/>
      </c>
      <c r="P72" s="24">
        <f>IF(OR($A72="",$N72="",$O72=""),"",IFERROR($N72*$O72,""))</f>
        <v/>
      </c>
      <c r="Q72" s="25">
        <f>IF(OR($A72="",$J72=""),"",IFERROR(MAX(0,TODAY()-$J72),""))</f>
        <v/>
      </c>
      <c r="R72" s="26">
        <f>IF($A72="","",IF(OR($I72="Won",$I72="Lost"),"Closed",IF($L72="","Set next action",IFERROR(IF($L72&lt;TODAY(),"Overdue",IF($L72&lt;=TODAY()+Assumptions!$B$4,"Due soon","Scheduled")),"Check date"))))</f>
        <v/>
      </c>
    </row>
    <row r="73" ht="21" customHeight="1">
      <c r="A73" s="15" t="n"/>
      <c r="B73" s="15" t="n"/>
      <c r="C73" s="16" t="n"/>
      <c r="D73" s="15" t="n"/>
      <c r="E73" s="15" t="n"/>
      <c r="F73" s="15" t="n"/>
      <c r="G73" s="16" t="n"/>
      <c r="H73" s="15" t="n"/>
      <c r="I73" s="15" t="n"/>
      <c r="J73" s="31" t="n"/>
      <c r="K73" s="31" t="n"/>
      <c r="L73" s="31" t="n"/>
      <c r="M73" s="16" t="n"/>
      <c r="N73" s="18" t="n"/>
      <c r="O73" s="19">
        <f>IF($A73="","",IFERROR(VLOOKUP($I73,Assumptions!$D$4:$E$10,2,FALSE),""))</f>
        <v/>
      </c>
      <c r="P73" s="20">
        <f>IF(OR($A73="",$N73="",$O73=""),"",IFERROR($N73*$O73,""))</f>
        <v/>
      </c>
      <c r="Q73" s="21">
        <f>IF(OR($A73="",$J73=""),"",IFERROR(MAX(0,TODAY()-$J73),""))</f>
        <v/>
      </c>
      <c r="R73" s="22">
        <f>IF($A73="","",IF(OR($I73="Won",$I73="Lost"),"Closed",IF($L73="","Set next action",IFERROR(IF($L73&lt;TODAY(),"Overdue",IF($L73&lt;=TODAY()+Assumptions!$B$4,"Due soon","Scheduled")),"Check date"))))</f>
        <v/>
      </c>
    </row>
    <row r="74" ht="21" customHeight="1">
      <c r="A74" s="15" t="n"/>
      <c r="B74" s="15" t="n"/>
      <c r="C74" s="16" t="n"/>
      <c r="D74" s="15" t="n"/>
      <c r="E74" s="15" t="n"/>
      <c r="F74" s="15" t="n"/>
      <c r="G74" s="16" t="n"/>
      <c r="H74" s="15" t="n"/>
      <c r="I74" s="15" t="n"/>
      <c r="J74" s="31" t="n"/>
      <c r="K74" s="31" t="n"/>
      <c r="L74" s="31" t="n"/>
      <c r="M74" s="16" t="n"/>
      <c r="N74" s="18" t="n"/>
      <c r="O74" s="23">
        <f>IF($A74="","",IFERROR(VLOOKUP($I74,Assumptions!$D$4:$E$10,2,FALSE),""))</f>
        <v/>
      </c>
      <c r="P74" s="24">
        <f>IF(OR($A74="",$N74="",$O74=""),"",IFERROR($N74*$O74,""))</f>
        <v/>
      </c>
      <c r="Q74" s="25">
        <f>IF(OR($A74="",$J74=""),"",IFERROR(MAX(0,TODAY()-$J74),""))</f>
        <v/>
      </c>
      <c r="R74" s="26">
        <f>IF($A74="","",IF(OR($I74="Won",$I74="Lost"),"Closed",IF($L74="","Set next action",IFERROR(IF($L74&lt;TODAY(),"Overdue",IF($L74&lt;=TODAY()+Assumptions!$B$4,"Due soon","Scheduled")),"Check date"))))</f>
        <v/>
      </c>
    </row>
    <row r="75" ht="21" customHeight="1">
      <c r="A75" s="15" t="n"/>
      <c r="B75" s="15" t="n"/>
      <c r="C75" s="16" t="n"/>
      <c r="D75" s="15" t="n"/>
      <c r="E75" s="15" t="n"/>
      <c r="F75" s="15" t="n"/>
      <c r="G75" s="16" t="n"/>
      <c r="H75" s="15" t="n"/>
      <c r="I75" s="15" t="n"/>
      <c r="J75" s="31" t="n"/>
      <c r="K75" s="31" t="n"/>
      <c r="L75" s="31" t="n"/>
      <c r="M75" s="16" t="n"/>
      <c r="N75" s="18" t="n"/>
      <c r="O75" s="19">
        <f>IF($A75="","",IFERROR(VLOOKUP($I75,Assumptions!$D$4:$E$10,2,FALSE),""))</f>
        <v/>
      </c>
      <c r="P75" s="20">
        <f>IF(OR($A75="",$N75="",$O75=""),"",IFERROR($N75*$O75,""))</f>
        <v/>
      </c>
      <c r="Q75" s="21">
        <f>IF(OR($A75="",$J75=""),"",IFERROR(MAX(0,TODAY()-$J75),""))</f>
        <v/>
      </c>
      <c r="R75" s="22">
        <f>IF($A75="","",IF(OR($I75="Won",$I75="Lost"),"Closed",IF($L75="","Set next action",IFERROR(IF($L75&lt;TODAY(),"Overdue",IF($L75&lt;=TODAY()+Assumptions!$B$4,"Due soon","Scheduled")),"Check date"))))</f>
        <v/>
      </c>
    </row>
    <row r="76" ht="21" customHeight="1">
      <c r="A76" s="15" t="n"/>
      <c r="B76" s="15" t="n"/>
      <c r="C76" s="16" t="n"/>
      <c r="D76" s="15" t="n"/>
      <c r="E76" s="15" t="n"/>
      <c r="F76" s="15" t="n"/>
      <c r="G76" s="16" t="n"/>
      <c r="H76" s="15" t="n"/>
      <c r="I76" s="15" t="n"/>
      <c r="J76" s="31" t="n"/>
      <c r="K76" s="31" t="n"/>
      <c r="L76" s="31" t="n"/>
      <c r="M76" s="16" t="n"/>
      <c r="N76" s="18" t="n"/>
      <c r="O76" s="23">
        <f>IF($A76="","",IFERROR(VLOOKUP($I76,Assumptions!$D$4:$E$10,2,FALSE),""))</f>
        <v/>
      </c>
      <c r="P76" s="24">
        <f>IF(OR($A76="",$N76="",$O76=""),"",IFERROR($N76*$O76,""))</f>
        <v/>
      </c>
      <c r="Q76" s="25">
        <f>IF(OR($A76="",$J76=""),"",IFERROR(MAX(0,TODAY()-$J76),""))</f>
        <v/>
      </c>
      <c r="R76" s="26">
        <f>IF($A76="","",IF(OR($I76="Won",$I76="Lost"),"Closed",IF($L76="","Set next action",IFERROR(IF($L76&lt;TODAY(),"Overdue",IF($L76&lt;=TODAY()+Assumptions!$B$4,"Due soon","Scheduled")),"Check date"))))</f>
        <v/>
      </c>
    </row>
    <row r="77" ht="21" customHeight="1">
      <c r="A77" s="15" t="n"/>
      <c r="B77" s="15" t="n"/>
      <c r="C77" s="16" t="n"/>
      <c r="D77" s="15" t="n"/>
      <c r="E77" s="15" t="n"/>
      <c r="F77" s="15" t="n"/>
      <c r="G77" s="16" t="n"/>
      <c r="H77" s="15" t="n"/>
      <c r="I77" s="15" t="n"/>
      <c r="J77" s="31" t="n"/>
      <c r="K77" s="31" t="n"/>
      <c r="L77" s="31" t="n"/>
      <c r="M77" s="16" t="n"/>
      <c r="N77" s="18" t="n"/>
      <c r="O77" s="19">
        <f>IF($A77="","",IFERROR(VLOOKUP($I77,Assumptions!$D$4:$E$10,2,FALSE),""))</f>
        <v/>
      </c>
      <c r="P77" s="20">
        <f>IF(OR($A77="",$N77="",$O77=""),"",IFERROR($N77*$O77,""))</f>
        <v/>
      </c>
      <c r="Q77" s="21">
        <f>IF(OR($A77="",$J77=""),"",IFERROR(MAX(0,TODAY()-$J77),""))</f>
        <v/>
      </c>
      <c r="R77" s="22">
        <f>IF($A77="","",IF(OR($I77="Won",$I77="Lost"),"Closed",IF($L77="","Set next action",IFERROR(IF($L77&lt;TODAY(),"Overdue",IF($L77&lt;=TODAY()+Assumptions!$B$4,"Due soon","Scheduled")),"Check date"))))</f>
        <v/>
      </c>
    </row>
    <row r="78" ht="21" customHeight="1">
      <c r="A78" s="15" t="n"/>
      <c r="B78" s="15" t="n"/>
      <c r="C78" s="16" t="n"/>
      <c r="D78" s="15" t="n"/>
      <c r="E78" s="15" t="n"/>
      <c r="F78" s="15" t="n"/>
      <c r="G78" s="16" t="n"/>
      <c r="H78" s="15" t="n"/>
      <c r="I78" s="15" t="n"/>
      <c r="J78" s="31" t="n"/>
      <c r="K78" s="31" t="n"/>
      <c r="L78" s="31" t="n"/>
      <c r="M78" s="16" t="n"/>
      <c r="N78" s="18" t="n"/>
      <c r="O78" s="23">
        <f>IF($A78="","",IFERROR(VLOOKUP($I78,Assumptions!$D$4:$E$10,2,FALSE),""))</f>
        <v/>
      </c>
      <c r="P78" s="24">
        <f>IF(OR($A78="",$N78="",$O78=""),"",IFERROR($N78*$O78,""))</f>
        <v/>
      </c>
      <c r="Q78" s="25">
        <f>IF(OR($A78="",$J78=""),"",IFERROR(MAX(0,TODAY()-$J78),""))</f>
        <v/>
      </c>
      <c r="R78" s="26">
        <f>IF($A78="","",IF(OR($I78="Won",$I78="Lost"),"Closed",IF($L78="","Set next action",IFERROR(IF($L78&lt;TODAY(),"Overdue",IF($L78&lt;=TODAY()+Assumptions!$B$4,"Due soon","Scheduled")),"Check date"))))</f>
        <v/>
      </c>
    </row>
    <row r="79" ht="21" customHeight="1">
      <c r="A79" s="15" t="n"/>
      <c r="B79" s="15" t="n"/>
      <c r="C79" s="16" t="n"/>
      <c r="D79" s="15" t="n"/>
      <c r="E79" s="15" t="n"/>
      <c r="F79" s="15" t="n"/>
      <c r="G79" s="16" t="n"/>
      <c r="H79" s="15" t="n"/>
      <c r="I79" s="15" t="n"/>
      <c r="J79" s="31" t="n"/>
      <c r="K79" s="31" t="n"/>
      <c r="L79" s="31" t="n"/>
      <c r="M79" s="16" t="n"/>
      <c r="N79" s="18" t="n"/>
      <c r="O79" s="19">
        <f>IF($A79="","",IFERROR(VLOOKUP($I79,Assumptions!$D$4:$E$10,2,FALSE),""))</f>
        <v/>
      </c>
      <c r="P79" s="20">
        <f>IF(OR($A79="",$N79="",$O79=""),"",IFERROR($N79*$O79,""))</f>
        <v/>
      </c>
      <c r="Q79" s="21">
        <f>IF(OR($A79="",$J79=""),"",IFERROR(MAX(0,TODAY()-$J79),""))</f>
        <v/>
      </c>
      <c r="R79" s="22">
        <f>IF($A79="","",IF(OR($I79="Won",$I79="Lost"),"Closed",IF($L79="","Set next action",IFERROR(IF($L79&lt;TODAY(),"Overdue",IF($L79&lt;=TODAY()+Assumptions!$B$4,"Due soon","Scheduled")),"Check date"))))</f>
        <v/>
      </c>
    </row>
    <row r="80" ht="21" customHeight="1">
      <c r="A80" s="15" t="n"/>
      <c r="B80" s="15" t="n"/>
      <c r="C80" s="16" t="n"/>
      <c r="D80" s="15" t="n"/>
      <c r="E80" s="15" t="n"/>
      <c r="F80" s="15" t="n"/>
      <c r="G80" s="16" t="n"/>
      <c r="H80" s="15" t="n"/>
      <c r="I80" s="15" t="n"/>
      <c r="J80" s="31" t="n"/>
      <c r="K80" s="31" t="n"/>
      <c r="L80" s="31" t="n"/>
      <c r="M80" s="16" t="n"/>
      <c r="N80" s="18" t="n"/>
      <c r="O80" s="23">
        <f>IF($A80="","",IFERROR(VLOOKUP($I80,Assumptions!$D$4:$E$10,2,FALSE),""))</f>
        <v/>
      </c>
      <c r="P80" s="24">
        <f>IF(OR($A80="",$N80="",$O80=""),"",IFERROR($N80*$O80,""))</f>
        <v/>
      </c>
      <c r="Q80" s="25">
        <f>IF(OR($A80="",$J80=""),"",IFERROR(MAX(0,TODAY()-$J80),""))</f>
        <v/>
      </c>
      <c r="R80" s="26">
        <f>IF($A80="","",IF(OR($I80="Won",$I80="Lost"),"Closed",IF($L80="","Set next action",IFERROR(IF($L80&lt;TODAY(),"Overdue",IF($L80&lt;=TODAY()+Assumptions!$B$4,"Due soon","Scheduled")),"Check date"))))</f>
        <v/>
      </c>
    </row>
    <row r="81" ht="21" customHeight="1">
      <c r="A81" s="15" t="n"/>
      <c r="B81" s="15" t="n"/>
      <c r="C81" s="16" t="n"/>
      <c r="D81" s="15" t="n"/>
      <c r="E81" s="15" t="n"/>
      <c r="F81" s="15" t="n"/>
      <c r="G81" s="16" t="n"/>
      <c r="H81" s="15" t="n"/>
      <c r="I81" s="15" t="n"/>
      <c r="J81" s="31" t="n"/>
      <c r="K81" s="31" t="n"/>
      <c r="L81" s="31" t="n"/>
      <c r="M81" s="16" t="n"/>
      <c r="N81" s="18" t="n"/>
      <c r="O81" s="19">
        <f>IF($A81="","",IFERROR(VLOOKUP($I81,Assumptions!$D$4:$E$10,2,FALSE),""))</f>
        <v/>
      </c>
      <c r="P81" s="20">
        <f>IF(OR($A81="",$N81="",$O81=""),"",IFERROR($N81*$O81,""))</f>
        <v/>
      </c>
      <c r="Q81" s="21">
        <f>IF(OR($A81="",$J81=""),"",IFERROR(MAX(0,TODAY()-$J81),""))</f>
        <v/>
      </c>
      <c r="R81" s="22">
        <f>IF($A81="","",IF(OR($I81="Won",$I81="Lost"),"Closed",IF($L81="","Set next action",IFERROR(IF($L81&lt;TODAY(),"Overdue",IF($L81&lt;=TODAY()+Assumptions!$B$4,"Due soon","Scheduled")),"Check date"))))</f>
        <v/>
      </c>
    </row>
    <row r="82" ht="21" customHeight="1">
      <c r="A82" s="15" t="n"/>
      <c r="B82" s="15" t="n"/>
      <c r="C82" s="16" t="n"/>
      <c r="D82" s="15" t="n"/>
      <c r="E82" s="15" t="n"/>
      <c r="F82" s="15" t="n"/>
      <c r="G82" s="16" t="n"/>
      <c r="H82" s="15" t="n"/>
      <c r="I82" s="15" t="n"/>
      <c r="J82" s="31" t="n"/>
      <c r="K82" s="31" t="n"/>
      <c r="L82" s="31" t="n"/>
      <c r="M82" s="16" t="n"/>
      <c r="N82" s="18" t="n"/>
      <c r="O82" s="23">
        <f>IF($A82="","",IFERROR(VLOOKUP($I82,Assumptions!$D$4:$E$10,2,FALSE),""))</f>
        <v/>
      </c>
      <c r="P82" s="24">
        <f>IF(OR($A82="",$N82="",$O82=""),"",IFERROR($N82*$O82,""))</f>
        <v/>
      </c>
      <c r="Q82" s="25">
        <f>IF(OR($A82="",$J82=""),"",IFERROR(MAX(0,TODAY()-$J82),""))</f>
        <v/>
      </c>
      <c r="R82" s="26">
        <f>IF($A82="","",IF(OR($I82="Won",$I82="Lost"),"Closed",IF($L82="","Set next action",IFERROR(IF($L82&lt;TODAY(),"Overdue",IF($L82&lt;=TODAY()+Assumptions!$B$4,"Due soon","Scheduled")),"Check date"))))</f>
        <v/>
      </c>
    </row>
    <row r="83" ht="21" customHeight="1">
      <c r="A83" s="15" t="n"/>
      <c r="B83" s="15" t="n"/>
      <c r="C83" s="16" t="n"/>
      <c r="D83" s="15" t="n"/>
      <c r="E83" s="15" t="n"/>
      <c r="F83" s="15" t="n"/>
      <c r="G83" s="16" t="n"/>
      <c r="H83" s="15" t="n"/>
      <c r="I83" s="15" t="n"/>
      <c r="J83" s="31" t="n"/>
      <c r="K83" s="31" t="n"/>
      <c r="L83" s="31" t="n"/>
      <c r="M83" s="16" t="n"/>
      <c r="N83" s="18" t="n"/>
      <c r="O83" s="19">
        <f>IF($A83="","",IFERROR(VLOOKUP($I83,Assumptions!$D$4:$E$10,2,FALSE),""))</f>
        <v/>
      </c>
      <c r="P83" s="20">
        <f>IF(OR($A83="",$N83="",$O83=""),"",IFERROR($N83*$O83,""))</f>
        <v/>
      </c>
      <c r="Q83" s="21">
        <f>IF(OR($A83="",$J83=""),"",IFERROR(MAX(0,TODAY()-$J83),""))</f>
        <v/>
      </c>
      <c r="R83" s="22">
        <f>IF($A83="","",IF(OR($I83="Won",$I83="Lost"),"Closed",IF($L83="","Set next action",IFERROR(IF($L83&lt;TODAY(),"Overdue",IF($L83&lt;=TODAY()+Assumptions!$B$4,"Due soon","Scheduled")),"Check date"))))</f>
        <v/>
      </c>
    </row>
    <row r="84" ht="21" customHeight="1">
      <c r="A84" s="15" t="n"/>
      <c r="B84" s="15" t="n"/>
      <c r="C84" s="16" t="n"/>
      <c r="D84" s="15" t="n"/>
      <c r="E84" s="15" t="n"/>
      <c r="F84" s="15" t="n"/>
      <c r="G84" s="16" t="n"/>
      <c r="H84" s="15" t="n"/>
      <c r="I84" s="15" t="n"/>
      <c r="J84" s="31" t="n"/>
      <c r="K84" s="31" t="n"/>
      <c r="L84" s="31" t="n"/>
      <c r="M84" s="16" t="n"/>
      <c r="N84" s="18" t="n"/>
      <c r="O84" s="23">
        <f>IF($A84="","",IFERROR(VLOOKUP($I84,Assumptions!$D$4:$E$10,2,FALSE),""))</f>
        <v/>
      </c>
      <c r="P84" s="24">
        <f>IF(OR($A84="",$N84="",$O84=""),"",IFERROR($N84*$O84,""))</f>
        <v/>
      </c>
      <c r="Q84" s="25">
        <f>IF(OR($A84="",$J84=""),"",IFERROR(MAX(0,TODAY()-$J84),""))</f>
        <v/>
      </c>
      <c r="R84" s="26">
        <f>IF($A84="","",IF(OR($I84="Won",$I84="Lost"),"Closed",IF($L84="","Set next action",IFERROR(IF($L84&lt;TODAY(),"Overdue",IF($L84&lt;=TODAY()+Assumptions!$B$4,"Due soon","Scheduled")),"Check date"))))</f>
        <v/>
      </c>
    </row>
    <row r="85" ht="21" customHeight="1">
      <c r="A85" s="15" t="n"/>
      <c r="B85" s="15" t="n"/>
      <c r="C85" s="16" t="n"/>
      <c r="D85" s="15" t="n"/>
      <c r="E85" s="15" t="n"/>
      <c r="F85" s="15" t="n"/>
      <c r="G85" s="16" t="n"/>
      <c r="H85" s="15" t="n"/>
      <c r="I85" s="15" t="n"/>
      <c r="J85" s="31" t="n"/>
      <c r="K85" s="31" t="n"/>
      <c r="L85" s="31" t="n"/>
      <c r="M85" s="16" t="n"/>
      <c r="N85" s="18" t="n"/>
      <c r="O85" s="19">
        <f>IF($A85="","",IFERROR(VLOOKUP($I85,Assumptions!$D$4:$E$10,2,FALSE),""))</f>
        <v/>
      </c>
      <c r="P85" s="20">
        <f>IF(OR($A85="",$N85="",$O85=""),"",IFERROR($N85*$O85,""))</f>
        <v/>
      </c>
      <c r="Q85" s="21">
        <f>IF(OR($A85="",$J85=""),"",IFERROR(MAX(0,TODAY()-$J85),""))</f>
        <v/>
      </c>
      <c r="R85" s="22">
        <f>IF($A85="","",IF(OR($I85="Won",$I85="Lost"),"Closed",IF($L85="","Set next action",IFERROR(IF($L85&lt;TODAY(),"Overdue",IF($L85&lt;=TODAY()+Assumptions!$B$4,"Due soon","Scheduled")),"Check date"))))</f>
        <v/>
      </c>
    </row>
    <row r="86" ht="21" customHeight="1">
      <c r="A86" s="15" t="n"/>
      <c r="B86" s="15" t="n"/>
      <c r="C86" s="16" t="n"/>
      <c r="D86" s="15" t="n"/>
      <c r="E86" s="15" t="n"/>
      <c r="F86" s="15" t="n"/>
      <c r="G86" s="16" t="n"/>
      <c r="H86" s="15" t="n"/>
      <c r="I86" s="15" t="n"/>
      <c r="J86" s="31" t="n"/>
      <c r="K86" s="31" t="n"/>
      <c r="L86" s="31" t="n"/>
      <c r="M86" s="16" t="n"/>
      <c r="N86" s="18" t="n"/>
      <c r="O86" s="23">
        <f>IF($A86="","",IFERROR(VLOOKUP($I86,Assumptions!$D$4:$E$10,2,FALSE),""))</f>
        <v/>
      </c>
      <c r="P86" s="24">
        <f>IF(OR($A86="",$N86="",$O86=""),"",IFERROR($N86*$O86,""))</f>
        <v/>
      </c>
      <c r="Q86" s="25">
        <f>IF(OR($A86="",$J86=""),"",IFERROR(MAX(0,TODAY()-$J86),""))</f>
        <v/>
      </c>
      <c r="R86" s="26">
        <f>IF($A86="","",IF(OR($I86="Won",$I86="Lost"),"Closed",IF($L86="","Set next action",IFERROR(IF($L86&lt;TODAY(),"Overdue",IF($L86&lt;=TODAY()+Assumptions!$B$4,"Due soon","Scheduled")),"Check date"))))</f>
        <v/>
      </c>
    </row>
    <row r="87" ht="21" customHeight="1">
      <c r="A87" s="15" t="n"/>
      <c r="B87" s="15" t="n"/>
      <c r="C87" s="16" t="n"/>
      <c r="D87" s="15" t="n"/>
      <c r="E87" s="15" t="n"/>
      <c r="F87" s="15" t="n"/>
      <c r="G87" s="16" t="n"/>
      <c r="H87" s="15" t="n"/>
      <c r="I87" s="15" t="n"/>
      <c r="J87" s="31" t="n"/>
      <c r="K87" s="31" t="n"/>
      <c r="L87" s="31" t="n"/>
      <c r="M87" s="16" t="n"/>
      <c r="N87" s="18" t="n"/>
      <c r="O87" s="19">
        <f>IF($A87="","",IFERROR(VLOOKUP($I87,Assumptions!$D$4:$E$10,2,FALSE),""))</f>
        <v/>
      </c>
      <c r="P87" s="20">
        <f>IF(OR($A87="",$N87="",$O87=""),"",IFERROR($N87*$O87,""))</f>
        <v/>
      </c>
      <c r="Q87" s="21">
        <f>IF(OR($A87="",$J87=""),"",IFERROR(MAX(0,TODAY()-$J87),""))</f>
        <v/>
      </c>
      <c r="R87" s="22">
        <f>IF($A87="","",IF(OR($I87="Won",$I87="Lost"),"Closed",IF($L87="","Set next action",IFERROR(IF($L87&lt;TODAY(),"Overdue",IF($L87&lt;=TODAY()+Assumptions!$B$4,"Due soon","Scheduled")),"Check date"))))</f>
        <v/>
      </c>
    </row>
    <row r="88" ht="21" customHeight="1">
      <c r="A88" s="15" t="n"/>
      <c r="B88" s="15" t="n"/>
      <c r="C88" s="16" t="n"/>
      <c r="D88" s="15" t="n"/>
      <c r="E88" s="15" t="n"/>
      <c r="F88" s="15" t="n"/>
      <c r="G88" s="16" t="n"/>
      <c r="H88" s="15" t="n"/>
      <c r="I88" s="15" t="n"/>
      <c r="J88" s="31" t="n"/>
      <c r="K88" s="31" t="n"/>
      <c r="L88" s="31" t="n"/>
      <c r="M88" s="16" t="n"/>
      <c r="N88" s="18" t="n"/>
      <c r="O88" s="23">
        <f>IF($A88="","",IFERROR(VLOOKUP($I88,Assumptions!$D$4:$E$10,2,FALSE),""))</f>
        <v/>
      </c>
      <c r="P88" s="24">
        <f>IF(OR($A88="",$N88="",$O88=""),"",IFERROR($N88*$O88,""))</f>
        <v/>
      </c>
      <c r="Q88" s="25">
        <f>IF(OR($A88="",$J88=""),"",IFERROR(MAX(0,TODAY()-$J88),""))</f>
        <v/>
      </c>
      <c r="R88" s="26">
        <f>IF($A88="","",IF(OR($I88="Won",$I88="Lost"),"Closed",IF($L88="","Set next action",IFERROR(IF($L88&lt;TODAY(),"Overdue",IF($L88&lt;=TODAY()+Assumptions!$B$4,"Due soon","Scheduled")),"Check date"))))</f>
        <v/>
      </c>
    </row>
    <row r="89" ht="21" customHeight="1">
      <c r="A89" s="15" t="n"/>
      <c r="B89" s="15" t="n"/>
      <c r="C89" s="16" t="n"/>
      <c r="D89" s="15" t="n"/>
      <c r="E89" s="15" t="n"/>
      <c r="F89" s="15" t="n"/>
      <c r="G89" s="16" t="n"/>
      <c r="H89" s="15" t="n"/>
      <c r="I89" s="15" t="n"/>
      <c r="J89" s="31" t="n"/>
      <c r="K89" s="31" t="n"/>
      <c r="L89" s="31" t="n"/>
      <c r="M89" s="16" t="n"/>
      <c r="N89" s="18" t="n"/>
      <c r="O89" s="19">
        <f>IF($A89="","",IFERROR(VLOOKUP($I89,Assumptions!$D$4:$E$10,2,FALSE),""))</f>
        <v/>
      </c>
      <c r="P89" s="20">
        <f>IF(OR($A89="",$N89="",$O89=""),"",IFERROR($N89*$O89,""))</f>
        <v/>
      </c>
      <c r="Q89" s="21">
        <f>IF(OR($A89="",$J89=""),"",IFERROR(MAX(0,TODAY()-$J89),""))</f>
        <v/>
      </c>
      <c r="R89" s="22">
        <f>IF($A89="","",IF(OR($I89="Won",$I89="Lost"),"Closed",IF($L89="","Set next action",IFERROR(IF($L89&lt;TODAY(),"Overdue",IF($L89&lt;=TODAY()+Assumptions!$B$4,"Due soon","Scheduled")),"Check date"))))</f>
        <v/>
      </c>
    </row>
    <row r="90" ht="21" customHeight="1">
      <c r="A90" s="15" t="n"/>
      <c r="B90" s="15" t="n"/>
      <c r="C90" s="16" t="n"/>
      <c r="D90" s="15" t="n"/>
      <c r="E90" s="15" t="n"/>
      <c r="F90" s="15" t="n"/>
      <c r="G90" s="16" t="n"/>
      <c r="H90" s="15" t="n"/>
      <c r="I90" s="15" t="n"/>
      <c r="J90" s="31" t="n"/>
      <c r="K90" s="31" t="n"/>
      <c r="L90" s="31" t="n"/>
      <c r="M90" s="16" t="n"/>
      <c r="N90" s="18" t="n"/>
      <c r="O90" s="23">
        <f>IF($A90="","",IFERROR(VLOOKUP($I90,Assumptions!$D$4:$E$10,2,FALSE),""))</f>
        <v/>
      </c>
      <c r="P90" s="24">
        <f>IF(OR($A90="",$N90="",$O90=""),"",IFERROR($N90*$O90,""))</f>
        <v/>
      </c>
      <c r="Q90" s="25">
        <f>IF(OR($A90="",$J90=""),"",IFERROR(MAX(0,TODAY()-$J90),""))</f>
        <v/>
      </c>
      <c r="R90" s="26">
        <f>IF($A90="","",IF(OR($I90="Won",$I90="Lost"),"Closed",IF($L90="","Set next action",IFERROR(IF($L90&lt;TODAY(),"Overdue",IF($L90&lt;=TODAY()+Assumptions!$B$4,"Due soon","Scheduled")),"Check date"))))</f>
        <v/>
      </c>
    </row>
    <row r="91" ht="21" customHeight="1">
      <c r="A91" s="15" t="n"/>
      <c r="B91" s="15" t="n"/>
      <c r="C91" s="16" t="n"/>
      <c r="D91" s="15" t="n"/>
      <c r="E91" s="15" t="n"/>
      <c r="F91" s="15" t="n"/>
      <c r="G91" s="16" t="n"/>
      <c r="H91" s="15" t="n"/>
      <c r="I91" s="15" t="n"/>
      <c r="J91" s="31" t="n"/>
      <c r="K91" s="31" t="n"/>
      <c r="L91" s="31" t="n"/>
      <c r="M91" s="16" t="n"/>
      <c r="N91" s="18" t="n"/>
      <c r="O91" s="19">
        <f>IF($A91="","",IFERROR(VLOOKUP($I91,Assumptions!$D$4:$E$10,2,FALSE),""))</f>
        <v/>
      </c>
      <c r="P91" s="20">
        <f>IF(OR($A91="",$N91="",$O91=""),"",IFERROR($N91*$O91,""))</f>
        <v/>
      </c>
      <c r="Q91" s="21">
        <f>IF(OR($A91="",$J91=""),"",IFERROR(MAX(0,TODAY()-$J91),""))</f>
        <v/>
      </c>
      <c r="R91" s="22">
        <f>IF($A91="","",IF(OR($I91="Won",$I91="Lost"),"Closed",IF($L91="","Set next action",IFERROR(IF($L91&lt;TODAY(),"Overdue",IF($L91&lt;=TODAY()+Assumptions!$B$4,"Due soon","Scheduled")),"Check date"))))</f>
        <v/>
      </c>
    </row>
    <row r="92" ht="21" customHeight="1">
      <c r="A92" s="15" t="n"/>
      <c r="B92" s="15" t="n"/>
      <c r="C92" s="16" t="n"/>
      <c r="D92" s="15" t="n"/>
      <c r="E92" s="15" t="n"/>
      <c r="F92" s="15" t="n"/>
      <c r="G92" s="16" t="n"/>
      <c r="H92" s="15" t="n"/>
      <c r="I92" s="15" t="n"/>
      <c r="J92" s="31" t="n"/>
      <c r="K92" s="31" t="n"/>
      <c r="L92" s="31" t="n"/>
      <c r="M92" s="16" t="n"/>
      <c r="N92" s="18" t="n"/>
      <c r="O92" s="23">
        <f>IF($A92="","",IFERROR(VLOOKUP($I92,Assumptions!$D$4:$E$10,2,FALSE),""))</f>
        <v/>
      </c>
      <c r="P92" s="24">
        <f>IF(OR($A92="",$N92="",$O92=""),"",IFERROR($N92*$O92,""))</f>
        <v/>
      </c>
      <c r="Q92" s="25">
        <f>IF(OR($A92="",$J92=""),"",IFERROR(MAX(0,TODAY()-$J92),""))</f>
        <v/>
      </c>
      <c r="R92" s="26">
        <f>IF($A92="","",IF(OR($I92="Won",$I92="Lost"),"Closed",IF($L92="","Set next action",IFERROR(IF($L92&lt;TODAY(),"Overdue",IF($L92&lt;=TODAY()+Assumptions!$B$4,"Due soon","Scheduled")),"Check date"))))</f>
        <v/>
      </c>
    </row>
    <row r="93" ht="21" customHeight="1">
      <c r="A93" s="15" t="n"/>
      <c r="B93" s="15" t="n"/>
      <c r="C93" s="16" t="n"/>
      <c r="D93" s="15" t="n"/>
      <c r="E93" s="15" t="n"/>
      <c r="F93" s="15" t="n"/>
      <c r="G93" s="16" t="n"/>
      <c r="H93" s="15" t="n"/>
      <c r="I93" s="15" t="n"/>
      <c r="J93" s="31" t="n"/>
      <c r="K93" s="31" t="n"/>
      <c r="L93" s="31" t="n"/>
      <c r="M93" s="16" t="n"/>
      <c r="N93" s="18" t="n"/>
      <c r="O93" s="19">
        <f>IF($A93="","",IFERROR(VLOOKUP($I93,Assumptions!$D$4:$E$10,2,FALSE),""))</f>
        <v/>
      </c>
      <c r="P93" s="20">
        <f>IF(OR($A93="",$N93="",$O93=""),"",IFERROR($N93*$O93,""))</f>
        <v/>
      </c>
      <c r="Q93" s="21">
        <f>IF(OR($A93="",$J93=""),"",IFERROR(MAX(0,TODAY()-$J93),""))</f>
        <v/>
      </c>
      <c r="R93" s="22">
        <f>IF($A93="","",IF(OR($I93="Won",$I93="Lost"),"Closed",IF($L93="","Set next action",IFERROR(IF($L93&lt;TODAY(),"Overdue",IF($L93&lt;=TODAY()+Assumptions!$B$4,"Due soon","Scheduled")),"Check date"))))</f>
        <v/>
      </c>
    </row>
    <row r="94" ht="21" customHeight="1">
      <c r="A94" s="15" t="n"/>
      <c r="B94" s="15" t="n"/>
      <c r="C94" s="16" t="n"/>
      <c r="D94" s="15" t="n"/>
      <c r="E94" s="15" t="n"/>
      <c r="F94" s="15" t="n"/>
      <c r="G94" s="16" t="n"/>
      <c r="H94" s="15" t="n"/>
      <c r="I94" s="15" t="n"/>
      <c r="J94" s="31" t="n"/>
      <c r="K94" s="31" t="n"/>
      <c r="L94" s="31" t="n"/>
      <c r="M94" s="16" t="n"/>
      <c r="N94" s="18" t="n"/>
      <c r="O94" s="23">
        <f>IF($A94="","",IFERROR(VLOOKUP($I94,Assumptions!$D$4:$E$10,2,FALSE),""))</f>
        <v/>
      </c>
      <c r="P94" s="24">
        <f>IF(OR($A94="",$N94="",$O94=""),"",IFERROR($N94*$O94,""))</f>
        <v/>
      </c>
      <c r="Q94" s="25">
        <f>IF(OR($A94="",$J94=""),"",IFERROR(MAX(0,TODAY()-$J94),""))</f>
        <v/>
      </c>
      <c r="R94" s="26">
        <f>IF($A94="","",IF(OR($I94="Won",$I94="Lost"),"Closed",IF($L94="","Set next action",IFERROR(IF($L94&lt;TODAY(),"Overdue",IF($L94&lt;=TODAY()+Assumptions!$B$4,"Due soon","Scheduled")),"Check date"))))</f>
        <v/>
      </c>
    </row>
    <row r="95" ht="21" customHeight="1">
      <c r="A95" s="15" t="n"/>
      <c r="B95" s="15" t="n"/>
      <c r="C95" s="16" t="n"/>
      <c r="D95" s="15" t="n"/>
      <c r="E95" s="15" t="n"/>
      <c r="F95" s="15" t="n"/>
      <c r="G95" s="16" t="n"/>
      <c r="H95" s="15" t="n"/>
      <c r="I95" s="15" t="n"/>
      <c r="J95" s="31" t="n"/>
      <c r="K95" s="31" t="n"/>
      <c r="L95" s="31" t="n"/>
      <c r="M95" s="16" t="n"/>
      <c r="N95" s="18" t="n"/>
      <c r="O95" s="19">
        <f>IF($A95="","",IFERROR(VLOOKUP($I95,Assumptions!$D$4:$E$10,2,FALSE),""))</f>
        <v/>
      </c>
      <c r="P95" s="20">
        <f>IF(OR($A95="",$N95="",$O95=""),"",IFERROR($N95*$O95,""))</f>
        <v/>
      </c>
      <c r="Q95" s="21">
        <f>IF(OR($A95="",$J95=""),"",IFERROR(MAX(0,TODAY()-$J95),""))</f>
        <v/>
      </c>
      <c r="R95" s="22">
        <f>IF($A95="","",IF(OR($I95="Won",$I95="Lost"),"Closed",IF($L95="","Set next action",IFERROR(IF($L95&lt;TODAY(),"Overdue",IF($L95&lt;=TODAY()+Assumptions!$B$4,"Due soon","Scheduled")),"Check date"))))</f>
        <v/>
      </c>
    </row>
    <row r="96" ht="21" customHeight="1">
      <c r="A96" s="15" t="n"/>
      <c r="B96" s="15" t="n"/>
      <c r="C96" s="16" t="n"/>
      <c r="D96" s="15" t="n"/>
      <c r="E96" s="15" t="n"/>
      <c r="F96" s="15" t="n"/>
      <c r="G96" s="16" t="n"/>
      <c r="H96" s="15" t="n"/>
      <c r="I96" s="15" t="n"/>
      <c r="J96" s="31" t="n"/>
      <c r="K96" s="31" t="n"/>
      <c r="L96" s="31" t="n"/>
      <c r="M96" s="16" t="n"/>
      <c r="N96" s="18" t="n"/>
      <c r="O96" s="23">
        <f>IF($A96="","",IFERROR(VLOOKUP($I96,Assumptions!$D$4:$E$10,2,FALSE),""))</f>
        <v/>
      </c>
      <c r="P96" s="24">
        <f>IF(OR($A96="",$N96="",$O96=""),"",IFERROR($N96*$O96,""))</f>
        <v/>
      </c>
      <c r="Q96" s="25">
        <f>IF(OR($A96="",$J96=""),"",IFERROR(MAX(0,TODAY()-$J96),""))</f>
        <v/>
      </c>
      <c r="R96" s="26">
        <f>IF($A96="","",IF(OR($I96="Won",$I96="Lost"),"Closed",IF($L96="","Set next action",IFERROR(IF($L96&lt;TODAY(),"Overdue",IF($L96&lt;=TODAY()+Assumptions!$B$4,"Due soon","Scheduled")),"Check date"))))</f>
        <v/>
      </c>
    </row>
    <row r="97" ht="21" customHeight="1">
      <c r="A97" s="15" t="n"/>
      <c r="B97" s="15" t="n"/>
      <c r="C97" s="16" t="n"/>
      <c r="D97" s="15" t="n"/>
      <c r="E97" s="15" t="n"/>
      <c r="F97" s="15" t="n"/>
      <c r="G97" s="16" t="n"/>
      <c r="H97" s="15" t="n"/>
      <c r="I97" s="15" t="n"/>
      <c r="J97" s="31" t="n"/>
      <c r="K97" s="31" t="n"/>
      <c r="L97" s="31" t="n"/>
      <c r="M97" s="16" t="n"/>
      <c r="N97" s="18" t="n"/>
      <c r="O97" s="19">
        <f>IF($A97="","",IFERROR(VLOOKUP($I97,Assumptions!$D$4:$E$10,2,FALSE),""))</f>
        <v/>
      </c>
      <c r="P97" s="20">
        <f>IF(OR($A97="",$N97="",$O97=""),"",IFERROR($N97*$O97,""))</f>
        <v/>
      </c>
      <c r="Q97" s="21">
        <f>IF(OR($A97="",$J97=""),"",IFERROR(MAX(0,TODAY()-$J97),""))</f>
        <v/>
      </c>
      <c r="R97" s="22">
        <f>IF($A97="","",IF(OR($I97="Won",$I97="Lost"),"Closed",IF($L97="","Set next action",IFERROR(IF($L97&lt;TODAY(),"Overdue",IF($L97&lt;=TODAY()+Assumptions!$B$4,"Due soon","Scheduled")),"Check date"))))</f>
        <v/>
      </c>
    </row>
    <row r="98" ht="21" customHeight="1">
      <c r="A98" s="15" t="n"/>
      <c r="B98" s="15" t="n"/>
      <c r="C98" s="16" t="n"/>
      <c r="D98" s="15" t="n"/>
      <c r="E98" s="15" t="n"/>
      <c r="F98" s="15" t="n"/>
      <c r="G98" s="16" t="n"/>
      <c r="H98" s="15" t="n"/>
      <c r="I98" s="15" t="n"/>
      <c r="J98" s="31" t="n"/>
      <c r="K98" s="31" t="n"/>
      <c r="L98" s="31" t="n"/>
      <c r="M98" s="16" t="n"/>
      <c r="N98" s="18" t="n"/>
      <c r="O98" s="23">
        <f>IF($A98="","",IFERROR(VLOOKUP($I98,Assumptions!$D$4:$E$10,2,FALSE),""))</f>
        <v/>
      </c>
      <c r="P98" s="24">
        <f>IF(OR($A98="",$N98="",$O98=""),"",IFERROR($N98*$O98,""))</f>
        <v/>
      </c>
      <c r="Q98" s="25">
        <f>IF(OR($A98="",$J98=""),"",IFERROR(MAX(0,TODAY()-$J98),""))</f>
        <v/>
      </c>
      <c r="R98" s="26">
        <f>IF($A98="","",IF(OR($I98="Won",$I98="Lost"),"Closed",IF($L98="","Set next action",IFERROR(IF($L98&lt;TODAY(),"Overdue",IF($L98&lt;=TODAY()+Assumptions!$B$4,"Due soon","Scheduled")),"Check date"))))</f>
        <v/>
      </c>
    </row>
    <row r="99" ht="21" customHeight="1">
      <c r="A99" s="15" t="n"/>
      <c r="B99" s="15" t="n"/>
      <c r="C99" s="16" t="n"/>
      <c r="D99" s="15" t="n"/>
      <c r="E99" s="15" t="n"/>
      <c r="F99" s="15" t="n"/>
      <c r="G99" s="16" t="n"/>
      <c r="H99" s="15" t="n"/>
      <c r="I99" s="15" t="n"/>
      <c r="J99" s="31" t="n"/>
      <c r="K99" s="31" t="n"/>
      <c r="L99" s="31" t="n"/>
      <c r="M99" s="16" t="n"/>
      <c r="N99" s="18" t="n"/>
      <c r="O99" s="19">
        <f>IF($A99="","",IFERROR(VLOOKUP($I99,Assumptions!$D$4:$E$10,2,FALSE),""))</f>
        <v/>
      </c>
      <c r="P99" s="20">
        <f>IF(OR($A99="",$N99="",$O99=""),"",IFERROR($N99*$O99,""))</f>
        <v/>
      </c>
      <c r="Q99" s="21">
        <f>IF(OR($A99="",$J99=""),"",IFERROR(MAX(0,TODAY()-$J99),""))</f>
        <v/>
      </c>
      <c r="R99" s="22">
        <f>IF($A99="","",IF(OR($I99="Won",$I99="Lost"),"Closed",IF($L99="","Set next action",IFERROR(IF($L99&lt;TODAY(),"Overdue",IF($L99&lt;=TODAY()+Assumptions!$B$4,"Due soon","Scheduled")),"Check date"))))</f>
        <v/>
      </c>
    </row>
    <row r="100" ht="21" customHeight="1">
      <c r="A100" s="15" t="n"/>
      <c r="B100" s="15" t="n"/>
      <c r="C100" s="16" t="n"/>
      <c r="D100" s="15" t="n"/>
      <c r="E100" s="15" t="n"/>
      <c r="F100" s="15" t="n"/>
      <c r="G100" s="16" t="n"/>
      <c r="H100" s="15" t="n"/>
      <c r="I100" s="15" t="n"/>
      <c r="J100" s="31" t="n"/>
      <c r="K100" s="31" t="n"/>
      <c r="L100" s="31" t="n"/>
      <c r="M100" s="16" t="n"/>
      <c r="N100" s="18" t="n"/>
      <c r="O100" s="23">
        <f>IF($A100="","",IFERROR(VLOOKUP($I100,Assumptions!$D$4:$E$10,2,FALSE),""))</f>
        <v/>
      </c>
      <c r="P100" s="24">
        <f>IF(OR($A100="",$N100="",$O100=""),"",IFERROR($N100*$O100,""))</f>
        <v/>
      </c>
      <c r="Q100" s="25">
        <f>IF(OR($A100="",$J100=""),"",IFERROR(MAX(0,TODAY()-$J100),""))</f>
        <v/>
      </c>
      <c r="R100" s="26">
        <f>IF($A100="","",IF(OR($I100="Won",$I100="Lost"),"Closed",IF($L100="","Set next action",IFERROR(IF($L100&lt;TODAY(),"Overdue",IF($L100&lt;=TODAY()+Assumptions!$B$4,"Due soon","Scheduled")),"Check date"))))</f>
        <v/>
      </c>
    </row>
    <row r="101" ht="21" customHeight="1">
      <c r="A101" s="15" t="n"/>
      <c r="B101" s="15" t="n"/>
      <c r="C101" s="16" t="n"/>
      <c r="D101" s="15" t="n"/>
      <c r="E101" s="15" t="n"/>
      <c r="F101" s="15" t="n"/>
      <c r="G101" s="16" t="n"/>
      <c r="H101" s="15" t="n"/>
      <c r="I101" s="15" t="n"/>
      <c r="J101" s="31" t="n"/>
      <c r="K101" s="31" t="n"/>
      <c r="L101" s="31" t="n"/>
      <c r="M101" s="16" t="n"/>
      <c r="N101" s="18" t="n"/>
      <c r="O101" s="19">
        <f>IF($A101="","",IFERROR(VLOOKUP($I101,Assumptions!$D$4:$E$10,2,FALSE),""))</f>
        <v/>
      </c>
      <c r="P101" s="20">
        <f>IF(OR($A101="",$N101="",$O101=""),"",IFERROR($N101*$O101,""))</f>
        <v/>
      </c>
      <c r="Q101" s="21">
        <f>IF(OR($A101="",$J101=""),"",IFERROR(MAX(0,TODAY()-$J101),""))</f>
        <v/>
      </c>
      <c r="R101" s="22">
        <f>IF($A101="","",IF(OR($I101="Won",$I101="Lost"),"Closed",IF($L101="","Set next action",IFERROR(IF($L101&lt;TODAY(),"Overdue",IF($L101&lt;=TODAY()+Assumptions!$B$4,"Due soon","Scheduled")),"Check date"))))</f>
        <v/>
      </c>
    </row>
    <row r="102" ht="21" customHeight="1">
      <c r="A102" s="15" t="n"/>
      <c r="B102" s="15" t="n"/>
      <c r="C102" s="16" t="n"/>
      <c r="D102" s="15" t="n"/>
      <c r="E102" s="15" t="n"/>
      <c r="F102" s="15" t="n"/>
      <c r="G102" s="16" t="n"/>
      <c r="H102" s="15" t="n"/>
      <c r="I102" s="15" t="n"/>
      <c r="J102" s="31" t="n"/>
      <c r="K102" s="31" t="n"/>
      <c r="L102" s="31" t="n"/>
      <c r="M102" s="16" t="n"/>
      <c r="N102" s="18" t="n"/>
      <c r="O102" s="23">
        <f>IF($A102="","",IFERROR(VLOOKUP($I102,Assumptions!$D$4:$E$10,2,FALSE),""))</f>
        <v/>
      </c>
      <c r="P102" s="24">
        <f>IF(OR($A102="",$N102="",$O102=""),"",IFERROR($N102*$O102,""))</f>
        <v/>
      </c>
      <c r="Q102" s="25">
        <f>IF(OR($A102="",$J102=""),"",IFERROR(MAX(0,TODAY()-$J102),""))</f>
        <v/>
      </c>
      <c r="R102" s="26">
        <f>IF($A102="","",IF(OR($I102="Won",$I102="Lost"),"Closed",IF($L102="","Set next action",IFERROR(IF($L102&lt;TODAY(),"Overdue",IF($L102&lt;=TODAY()+Assumptions!$B$4,"Due soon","Scheduled")),"Check date"))))</f>
        <v/>
      </c>
    </row>
    <row r="103" ht="21" customHeight="1">
      <c r="A103" s="15" t="n"/>
      <c r="B103" s="15" t="n"/>
      <c r="C103" s="16" t="n"/>
      <c r="D103" s="15" t="n"/>
      <c r="E103" s="15" t="n"/>
      <c r="F103" s="15" t="n"/>
      <c r="G103" s="16" t="n"/>
      <c r="H103" s="15" t="n"/>
      <c r="I103" s="15" t="n"/>
      <c r="J103" s="31" t="n"/>
      <c r="K103" s="31" t="n"/>
      <c r="L103" s="31" t="n"/>
      <c r="M103" s="16" t="n"/>
      <c r="N103" s="18" t="n"/>
      <c r="O103" s="19">
        <f>IF($A103="","",IFERROR(VLOOKUP($I103,Assumptions!$D$4:$E$10,2,FALSE),""))</f>
        <v/>
      </c>
      <c r="P103" s="20">
        <f>IF(OR($A103="",$N103="",$O103=""),"",IFERROR($N103*$O103,""))</f>
        <v/>
      </c>
      <c r="Q103" s="21">
        <f>IF(OR($A103="",$J103=""),"",IFERROR(MAX(0,TODAY()-$J103),""))</f>
        <v/>
      </c>
      <c r="R103" s="22">
        <f>IF($A103="","",IF(OR($I103="Won",$I103="Lost"),"Closed",IF($L103="","Set next action",IFERROR(IF($L103&lt;TODAY(),"Overdue",IF($L103&lt;=TODAY()+Assumptions!$B$4,"Due soon","Scheduled")),"Check date"))))</f>
        <v/>
      </c>
    </row>
    <row r="104" ht="21" customHeight="1">
      <c r="A104" s="15" t="n"/>
      <c r="B104" s="15" t="n"/>
      <c r="C104" s="16" t="n"/>
      <c r="D104" s="15" t="n"/>
      <c r="E104" s="15" t="n"/>
      <c r="F104" s="15" t="n"/>
      <c r="G104" s="16" t="n"/>
      <c r="H104" s="15" t="n"/>
      <c r="I104" s="15" t="n"/>
      <c r="J104" s="31" t="n"/>
      <c r="K104" s="31" t="n"/>
      <c r="L104" s="31" t="n"/>
      <c r="M104" s="16" t="n"/>
      <c r="N104" s="18" t="n"/>
      <c r="O104" s="23">
        <f>IF($A104="","",IFERROR(VLOOKUP($I104,Assumptions!$D$4:$E$10,2,FALSE),""))</f>
        <v/>
      </c>
      <c r="P104" s="24">
        <f>IF(OR($A104="",$N104="",$O104=""),"",IFERROR($N104*$O104,""))</f>
        <v/>
      </c>
      <c r="Q104" s="25">
        <f>IF(OR($A104="",$J104=""),"",IFERROR(MAX(0,TODAY()-$J104),""))</f>
        <v/>
      </c>
      <c r="R104" s="26">
        <f>IF($A104="","",IF(OR($I104="Won",$I104="Lost"),"Closed",IF($L104="","Set next action",IFERROR(IF($L104&lt;TODAY(),"Overdue",IF($L104&lt;=TODAY()+Assumptions!$B$4,"Due soon","Scheduled")),"Check date"))))</f>
        <v/>
      </c>
    </row>
  </sheetData>
  <autoFilter ref="A4:R104"/>
  <mergeCells count="1">
    <mergeCell ref="A1:R1"/>
  </mergeCells>
  <conditionalFormatting sqref="A5:A104">
    <cfRule type="expression" priority="1" dxfId="0">
      <formula>AND($A5&lt;&gt;"",COUNTIF($A$5:$A$104,$A5)&gt;1)</formula>
    </cfRule>
  </conditionalFormatting>
  <conditionalFormatting sqref="I5:I104">
    <cfRule type="expression" priority="2" dxfId="1">
      <formula>$I5="Won"</formula>
    </cfRule>
    <cfRule type="expression" priority="3" dxfId="0">
      <formula>$I5="Lost"</formula>
    </cfRule>
  </conditionalFormatting>
  <conditionalFormatting sqref="R5:R104">
    <cfRule type="expression" priority="4" dxfId="0">
      <formula>OR($R5="Overdue",$R5="Check date")</formula>
    </cfRule>
    <cfRule type="expression" priority="5" dxfId="2">
      <formula>OR($R5="Due soon",$R5="Set next action")</formula>
    </cfRule>
    <cfRule type="expression" priority="6" dxfId="1">
      <formula>$R5="Closed"</formula>
    </cfRule>
  </conditionalFormatting>
  <dataValidations count="9">
    <dataValidation sqref="D5:D104" showDropDown="0" showInputMessage="1" showErrorMessage="1" allowBlank="0" errorTitle="Choose a listed value" error="Select a value from the editable list on the Assumptions sheet." promptTitle="Choose from the list" prompt="Select the lead source." type="list" errorStyle="stop">
      <formula1>INDIRECT("Assumptions!$G$4:$G$10")</formula1>
    </dataValidation>
    <dataValidation sqref="E5:E104" showDropDown="0" showInputMessage="1" showErrorMessage="1" allowBlank="0" errorTitle="Choose a listed value" error="Select a value from the editable list on the Assumptions sheet." promptTitle="Choose from the list" prompt="Select the property type." type="list" errorStyle="stop">
      <formula1>INDIRECT("Assumptions!$I$4:$I$11")</formula1>
    </dataValidation>
    <dataValidation sqref="F5:F104" showDropDown="0" showInputMessage="1" showErrorMessage="1" allowBlank="0" errorTitle="Choose a listed value" error="Select a value from the editable list on the Assumptions sheet." promptTitle="Choose from the list" prompt="Select the reported pest concern." type="list" errorStyle="stop">
      <formula1>INDIRECT("Assumptions!$D$14:$D$22")</formula1>
    </dataValidation>
    <dataValidation sqref="G5:G104" showDropDown="0" showInputMessage="1" showErrorMessage="1" allowBlank="0" errorTitle="Choose a listed value" error="Select a value from the editable list on the Assumptions sheet." promptTitle="Choose from the list" prompt="Select the requested service category." type="list" errorStyle="stop">
      <formula1>INDIRECT("Assumptions!$G$14:$G$21")</formula1>
    </dataValidation>
    <dataValidation sqref="H5:H104" showDropDown="0" showInputMessage="1" showErrorMessage="1" allowBlank="0" errorTitle="Choose a listed value" error="Select a value from the editable list on the Assumptions sheet." promptTitle="Choose from the list" prompt="Select the person responsible for the lead." type="list" errorStyle="stop">
      <formula1>INDIRECT("Assumptions!$I$14:$I$17")</formula1>
    </dataValidation>
    <dataValidation sqref="I5:I104" showDropDown="0" showInputMessage="1" showErrorMessage="1" allowBlank="0" errorTitle="Choose a listed value" error="Select a value from the editable list on the Assumptions sheet." promptTitle="Choose from the list" prompt="Select the current lead stage." type="list" errorStyle="stop">
      <formula1>INDIRECT("Assumptions!$D$4:$D$10")</formula1>
    </dataValidation>
    <dataValidation sqref="J5:K104" showDropDown="0" showInputMessage="1" showErrorMessage="1" allowBlank="0" errorTitle="Date outside range" error="Enter a date between the earliest entry date and today." promptTitle="Historical date" prompt="Enter a created or contact date within the allowed range." type="date" errorStyle="stop" operator="between">
      <formula1>INDIRECT("Assumptions!$B$5")</formula1>
      <formula2>TODAY()</formula2>
    </dataValidation>
    <dataValidation sqref="L5:L104" showDropDown="0" showInputMessage="1" showErrorMessage="1" allowBlank="0" errorTitle="Date outside range" error="Enter a next action date within the editable range on Assumptions." promptTitle="Next action date" prompt="Past dates are allowed so overdue items can be identified." type="date" errorStyle="stop" operator="between">
      <formula1>INDIRECT("Assumptions!$B$5")</formula1>
      <formula2>INDIRECT("Assumptions!$B$6")</formula2>
    </dataValidation>
    <dataValidation sqref="N5:N104" showDropDown="0" showInputMessage="1" showErrorMessage="1" allowBlank="0" errorTitle="Amount outside range" error="Enter a nonnegative amount no greater than the editable maximum." promptTitle="Estimated amount" prompt="Enter a planning estimate in US dollars, or leave the cell blank." type="decimal" errorStyle="stop" operator="between">
      <formula1>0</formula1>
      <formula2>INDIRECT("Assumptions!$B$7")</formula2>
    </dataValidation>
  </dataValidations>
  <pageMargins left="0.25" right="0.25" top="0.5" bottom="0.5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2F7A68"/>
    <outlinePr summaryBelow="1" summaryRight="1"/>
    <pageSetUpPr fitToPage="1"/>
  </sheetPr>
  <dimension ref="A1:I22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3" customWidth="1" min="3" max="3"/>
    <col width="23" customWidth="1" min="4" max="4"/>
    <col width="14" customWidth="1" min="5" max="5"/>
    <col width="3" customWidth="1" min="6" max="6"/>
    <col width="29" customWidth="1" min="7" max="7"/>
    <col width="3" customWidth="1" min="8" max="8"/>
    <col width="24" customWidth="1" min="9" max="9"/>
  </cols>
  <sheetData>
    <row r="1" ht="30" customHeight="1">
      <c r="A1" s="1" t="inlineStr">
        <is>
          <t>Lead Tracker Assumptions and Editable Lists</t>
        </is>
      </c>
      <c r="B1" s="29" t="n"/>
      <c r="C1" s="29" t="n"/>
      <c r="D1" s="29" t="n"/>
      <c r="E1" s="29" t="n"/>
      <c r="F1" s="29" t="n"/>
      <c r="G1" s="29" t="n"/>
      <c r="H1" s="29" t="n"/>
      <c r="I1" s="30" t="n"/>
    </row>
    <row r="2" ht="20" customHeight="1">
      <c r="A2" s="13" t="inlineStr">
        <is>
          <t>Planning inputs only. Probabilities do not predict outcomes, and alerts require human review.</t>
        </is>
      </c>
    </row>
    <row r="3" ht="23" customHeight="1">
      <c r="A3" s="2" t="inlineStr">
        <is>
          <t>Follow-Up Limit</t>
        </is>
      </c>
      <c r="B3" s="2" t="inlineStr">
        <is>
          <t>Editable Value</t>
        </is>
      </c>
      <c r="D3" s="2" t="inlineStr">
        <is>
          <t>Stage</t>
        </is>
      </c>
      <c r="E3" s="2" t="inlineStr">
        <is>
          <t>Probability</t>
        </is>
      </c>
      <c r="G3" s="2" t="inlineStr">
        <is>
          <t>Lead Source</t>
        </is>
      </c>
      <c r="I3" s="2" t="inlineStr">
        <is>
          <t>Property Type</t>
        </is>
      </c>
    </row>
    <row r="4" ht="23" customHeight="1">
      <c r="A4" s="5" t="inlineStr">
        <is>
          <t>Due Soon Window (Days)</t>
        </is>
      </c>
      <c r="B4" s="27" t="n">
        <v>3</v>
      </c>
      <c r="D4" s="15" t="inlineStr">
        <is>
          <t>New</t>
        </is>
      </c>
      <c r="E4" s="28" t="n">
        <v>0.1</v>
      </c>
      <c r="G4" s="15" t="inlineStr">
        <is>
          <t>Website inquiry</t>
        </is>
      </c>
      <c r="I4" s="15" t="inlineStr">
        <is>
          <t>Single-family home</t>
        </is>
      </c>
    </row>
    <row r="5" ht="23" customHeight="1">
      <c r="A5" s="8" t="inlineStr">
        <is>
          <t>Earliest Entry Date</t>
        </is>
      </c>
      <c r="B5" s="31" t="n">
        <v>45292</v>
      </c>
      <c r="D5" s="15" t="inlineStr">
        <is>
          <t>Contacted</t>
        </is>
      </c>
      <c r="E5" s="28" t="n">
        <v>0.2</v>
      </c>
      <c r="G5" s="15" t="inlineStr">
        <is>
          <t>Phone inquiry</t>
        </is>
      </c>
      <c r="I5" s="15" t="inlineStr">
        <is>
          <t>Apartment community</t>
        </is>
      </c>
    </row>
    <row r="6" ht="23" customHeight="1">
      <c r="A6" s="5" t="inlineStr">
        <is>
          <t>Latest Next Action Date</t>
        </is>
      </c>
      <c r="B6" s="31" t="n">
        <v>48213</v>
      </c>
      <c r="D6" s="15" t="inlineStr">
        <is>
          <t>Qualified</t>
        </is>
      </c>
      <c r="E6" s="28" t="n">
        <v>0.4</v>
      </c>
      <c r="G6" s="15" t="inlineStr">
        <is>
          <t>Customer referral</t>
        </is>
      </c>
      <c r="I6" s="15" t="inlineStr">
        <is>
          <t>Restaurant</t>
        </is>
      </c>
    </row>
    <row r="7" ht="23" customHeight="1">
      <c r="A7" s="8" t="inlineStr">
        <is>
          <t>Maximum Estimated Amount</t>
        </is>
      </c>
      <c r="B7" s="18" t="n">
        <v>100000</v>
      </c>
      <c r="D7" s="15" t="inlineStr">
        <is>
          <t>Proposal</t>
        </is>
      </c>
      <c r="E7" s="28" t="n">
        <v>0.65</v>
      </c>
      <c r="G7" s="15" t="inlineStr">
        <is>
          <t>Local event</t>
        </is>
      </c>
      <c r="I7" s="15" t="inlineStr">
        <is>
          <t>Office</t>
        </is>
      </c>
    </row>
    <row r="8" ht="23" customHeight="1">
      <c r="D8" s="15" t="inlineStr">
        <is>
          <t>Won</t>
        </is>
      </c>
      <c r="E8" s="28" t="n">
        <v>1</v>
      </c>
      <c r="G8" s="15" t="inlineStr">
        <is>
          <t>Door-to-door</t>
        </is>
      </c>
      <c r="I8" s="15" t="inlineStr">
        <is>
          <t>Retail</t>
        </is>
      </c>
    </row>
    <row r="9" ht="23" customHeight="1">
      <c r="D9" s="15" t="inlineStr">
        <is>
          <t>Lost</t>
        </is>
      </c>
      <c r="E9" s="28" t="n">
        <v>0</v>
      </c>
      <c r="G9" s="15" t="inlineStr">
        <is>
          <t>Partner referral</t>
        </is>
      </c>
      <c r="I9" s="15" t="inlineStr">
        <is>
          <t>Warehouse</t>
        </is>
      </c>
    </row>
    <row r="10" ht="23" customHeight="1">
      <c r="D10" s="15" t="inlineStr">
        <is>
          <t>Nurture</t>
        </is>
      </c>
      <c r="E10" s="28" t="n">
        <v>0.15</v>
      </c>
      <c r="G10" s="15" t="inlineStr">
        <is>
          <t>Other</t>
        </is>
      </c>
      <c r="I10" s="15" t="inlineStr">
        <is>
          <t>Hospitality</t>
        </is>
      </c>
    </row>
    <row r="11" ht="23" customHeight="1">
      <c r="I11" s="15" t="inlineStr">
        <is>
          <t>Other</t>
        </is>
      </c>
    </row>
    <row r="12" ht="23" customHeight="1"/>
    <row r="13" ht="23" customHeight="1">
      <c r="D13" s="2" t="inlineStr">
        <is>
          <t>Pest Concern</t>
        </is>
      </c>
      <c r="G13" s="2" t="inlineStr">
        <is>
          <t>Requested Service</t>
        </is>
      </c>
      <c r="I13" s="2" t="inlineStr">
        <is>
          <t>Lead Owner</t>
        </is>
      </c>
    </row>
    <row r="14" ht="23" customHeight="1">
      <c r="D14" s="15" t="inlineStr">
        <is>
          <t>Ants</t>
        </is>
      </c>
      <c r="G14" s="16" t="inlineStr">
        <is>
          <t>Inspection request</t>
        </is>
      </c>
      <c r="I14" s="15" t="inlineStr">
        <is>
          <t>Fictional Rep Avery</t>
        </is>
      </c>
    </row>
    <row r="15" ht="23" customHeight="1">
      <c r="D15" s="15" t="inlineStr">
        <is>
          <t>Cockroaches</t>
        </is>
      </c>
      <c r="G15" s="16" t="inlineStr">
        <is>
          <t>One-time service inquiry</t>
        </is>
      </c>
      <c r="I15" s="15" t="inlineStr">
        <is>
          <t>Fictional Rep Blake</t>
        </is>
      </c>
    </row>
    <row r="16" ht="23" customHeight="1">
      <c r="D16" s="15" t="inlineStr">
        <is>
          <t>Rodents</t>
        </is>
      </c>
      <c r="G16" s="16" t="inlineStr">
        <is>
          <t>Recurring service inquiry</t>
        </is>
      </c>
      <c r="I16" s="15" t="inlineStr">
        <is>
          <t>Fictional Rep Casey</t>
        </is>
      </c>
    </row>
    <row r="17" ht="23" customHeight="1">
      <c r="D17" s="15" t="inlineStr">
        <is>
          <t>Termites</t>
        </is>
      </c>
      <c r="G17" s="16" t="inlineStr">
        <is>
          <t>Termite evaluation inquiry</t>
        </is>
      </c>
      <c r="I17" s="15" t="inlineStr">
        <is>
          <t>Unassigned</t>
        </is>
      </c>
    </row>
    <row r="18" ht="23" customHeight="1">
      <c r="D18" s="15" t="inlineStr">
        <is>
          <t>Bed bugs</t>
        </is>
      </c>
      <c r="G18" s="16" t="inlineStr">
        <is>
          <t>Bed bug evaluation inquiry</t>
        </is>
      </c>
    </row>
    <row r="19" ht="23" customHeight="1">
      <c r="D19" s="15" t="inlineStr">
        <is>
          <t>Mosquitoes</t>
        </is>
      </c>
      <c r="G19" s="16" t="inlineStr">
        <is>
          <t>Mosquito service inquiry</t>
        </is>
      </c>
    </row>
    <row r="20" ht="23" customHeight="1">
      <c r="D20" s="15" t="inlineStr">
        <is>
          <t>Wasps</t>
        </is>
      </c>
      <c r="G20" s="16" t="inlineStr">
        <is>
          <t>Exclusion estimate</t>
        </is>
      </c>
    </row>
    <row r="21" ht="23" customHeight="1">
      <c r="D21" s="15" t="inlineStr">
        <is>
          <t>Stored-product pests</t>
        </is>
      </c>
      <c r="G21" s="16" t="inlineStr">
        <is>
          <t>Other inquiry</t>
        </is>
      </c>
    </row>
    <row r="22" ht="23" customHeight="1">
      <c r="D22" s="15" t="inlineStr">
        <is>
          <t>Other</t>
        </is>
      </c>
    </row>
  </sheetData>
  <mergeCells count="1">
    <mergeCell ref="A1:I1"/>
  </mergeCells>
  <conditionalFormatting sqref="B5:B6">
    <cfRule type="expression" priority="1" dxfId="0">
      <formula>AND(ISNUMBER($B$5),ISNUMBER($B$6),$B$5&gt;$B$6)</formula>
    </cfRule>
  </conditionalFormatting>
  <dataValidations count="4">
    <dataValidation sqref="B4" showDropDown="0" showInputMessage="0" showErrorMessage="1" allowBlank="0" errorTitle="Invalid day count" error="Enter zero or a positive whole number." type="whole" errorStyle="stop" operator="greaterThanOrEqual">
      <formula1>0</formula1>
    </dataValidation>
    <dataValidation sqref="B5:B6" showDropDown="0" showInputMessage="0" showErrorMessage="1" allowBlank="0" errorTitle="Invalid date" error="Enter a valid Excel date." type="custom" errorStyle="stop">
      <formula1>=ISNUMBER(B5)</formula1>
    </dataValidation>
    <dataValidation sqref="B7" showDropDown="0" showInputMessage="0" showErrorMessage="1" allowBlank="0" errorTitle="Invalid maximum" error="Enter an amount greater than zero." type="decimal" errorStyle="stop" operator="greaterThan">
      <formula1>0</formula1>
    </dataValidation>
    <dataValidation sqref="E4:E10" showDropDown="0" showInputMessage="1" showErrorMessage="1" allowBlank="0" errorTitle="Invalid probability" error="Enter a decimal from 0 through 1." promptTitle="Planning probability" prompt="Enter a planning percentage from 0% through 100%." type="decimal" errorStyle="stop" operator="between">
      <formula1>0</formula1>
      <formula2>1</formula2>
    </dataValidation>
  </dataValidations>
  <pageMargins left="0.25" right="0.25" top="0.5" bottom="0.5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Pest Control Operations Team</dc:creator>
  <dc:title xmlns:dc="http://purl.org/dc/elements/1.1/">Pest Control Lead Tracker Spreadsheet</dc:title>
  <dc:subject xmlns:dc="http://purl.org/dc/elements/1.1/">Fictional pest control sales lead tracking</dc:subject>
  <dcterms:created xmlns:dcterms="http://purl.org/dc/terms/" xmlns:xsi="http://www.w3.org/2001/XMLSchema-instance" xsi:type="dcterms:W3CDTF">2026-09-11T05:21:23Z</dcterms:created>
  <dcterms:modified xmlns:dcterms="http://purl.org/dc/terms/" xmlns:xsi="http://www.w3.org/2001/XMLSchema-instance" xsi:type="dcterms:W3CDTF">2026-09-11T05:21:24+00:00Z</dcterms:modified>
</cp:coreProperties>
</file>