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Cash Plan" sheetId="3" state="visible" r:id="rId3"/>
  </sheets>
  <definedNames>
    <definedName name="_xlnm._FilterDatabase" localSheetId="0" hidden="1">'Summary'!$A$4:$J$16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83F"/>
      <sz val="10"/>
    </font>
    <font>
      <name val="Calibri"/>
      <color rgb="0024383F"/>
      <sz val="10"/>
    </font>
    <font>
      <name val="Calibri"/>
      <i val="1"/>
      <color rgb="005B6F76"/>
      <sz val="9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E7ECE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9" fontId="4" fillId="7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9" fontId="4" fillId="7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4383F"/>
        <sz val="10"/>
      </font>
      <fill>
        <patternFill patternType="solid">
          <fgColor rgb="00FFD88A"/>
        </patternFill>
      </fill>
    </dxf>
    <dxf>
      <font>
        <name val="Calibri"/>
        <b val="1"/>
        <color rgb="002F7A68"/>
        <sz val="10"/>
      </font>
    </dxf>
    <dxf>
      <font>
        <name val="Calibri"/>
        <b val="1"/>
        <color rgb="00B84A3A"/>
        <sz val="10"/>
      </font>
    </dxf>
    <dxf>
      <font>
        <name val="Calibri"/>
        <b val="1"/>
        <color rgb="00B84A3A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Closing Cash vs. Minimum Reserve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'Summary'!F4</f>
            </strRef>
          </tx>
          <spPr>
            <a:ln xmlns:a="http://schemas.openxmlformats.org/drawingml/2006/main" w="28575">
              <a:solidFill>
                <a:srgbClr val="2F7A68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'Summary'!$A$5:$A$16</f>
            </numRef>
          </cat>
          <val>
            <numRef>
              <f>'Summary'!$F$5:$F$16</f>
            </numRef>
          </val>
        </ser>
        <ser>
          <idx val="1"/>
          <order val="1"/>
          <tx>
            <strRef>
              <f>'Summary'!J4</f>
            </strRef>
          </tx>
          <spPr>
            <a:ln xmlns:a="http://schemas.openxmlformats.org/drawingml/2006/main" w="28575">
              <a:solidFill>
                <a:srgbClr val="B84A3A"/>
              </a:solidFill>
              <a:prstDash val="solid"/>
            </a:ln>
          </spPr>
          <marker>
            <symbol val="diamond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'Summary'!$A$5:$A$16</f>
            </numRef>
          </cat>
          <val>
            <numRef>
              <f>'Summary'!$J$5:$J$16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112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shPlanTable" displayName="CashPlanTable" ref="A4:M204" headerRowCount="1">
  <autoFilter ref="A4:M204"/>
  <tableColumns count="13">
    <tableColumn id="1" name="Item ID"/>
    <tableColumn id="2" name="Expected date"/>
    <tableColumn id="3" name="Cash direction"/>
    <tableColumn id="4" name="Category"/>
    <tableColumn id="5" name="Description"/>
    <tableColumn id="6" name="Amount"/>
    <tableColumn id="7" name="Probability"/>
    <tableColumn id="8" name="Status"/>
    <tableColumn id="9" name="Effective probability"/>
    <tableColumn id="10" name="Forecast amount"/>
    <tableColumn id="11" name="Forecast month"/>
    <tableColumn id="12" name="Review flag"/>
    <tableColumn id="13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J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4" customWidth="1" min="5" max="5"/>
    <col width="14" customWidth="1" min="6" max="6"/>
    <col width="15" customWidth="1" min="7" max="7"/>
    <col width="19" customWidth="1" min="8" max="8"/>
    <col width="13" customWidth="1" min="9" max="9"/>
    <col width="15" customWidth="1" min="10" max="10"/>
    <col width="2" customWidth="1" min="11" max="11"/>
  </cols>
  <sheetData>
    <row r="1" ht="27" customHeight="1">
      <c r="A1" s="1" t="inlineStr">
        <is>
          <t>Pest Control Monthly Cash Flow Forecast</t>
        </is>
      </c>
    </row>
    <row r="2" ht="34" customHeight="1">
      <c r="A2" s="2" t="inlineStr">
        <is>
          <t>Lowest projected closing cash</t>
        </is>
      </c>
      <c r="B2" s="3">
        <f>IF(COUNT($F$5:$F$16)=0,"",MIN($F$5:$F$16))</f>
        <v/>
      </c>
      <c r="C2" s="2" t="inlineStr">
        <is>
          <t>First month below reserve</t>
        </is>
      </c>
      <c r="D2" s="4">
        <f>IF(COUNTIF($I$5:$I$16,"Yes")=0,"None",IFERROR(INDEX($A$5:$A$16,MATCH("Yes",$I$5:$I$16,0)),"None"))</f>
        <v/>
      </c>
      <c r="E2" s="2" t="inlineStr">
        <is>
          <t>Projected ending cash</t>
        </is>
      </c>
      <c r="F2" s="3">
        <f>IF(COUNT($F$5:$F$16)=0,"",IFERROR(INDEX($F$5:$F$16,COUNT($F$5:$F$16)),""))</f>
        <v/>
      </c>
      <c r="G2" s="2" t="inlineStr">
        <is>
          <t>Months below reserve</t>
        </is>
      </c>
      <c r="H2" s="5">
        <f>COUNTIF($I$5:$I$16,"Yes")</f>
        <v/>
      </c>
    </row>
    <row r="3"/>
    <row r="4" ht="34" customHeight="1">
      <c r="A4" s="6" t="inlineStr">
        <is>
          <t>Month</t>
        </is>
      </c>
      <c r="B4" s="6" t="inlineStr">
        <is>
          <t>Expected receipts</t>
        </is>
      </c>
      <c r="C4" s="6" t="inlineStr">
        <is>
          <t>Expected payments</t>
        </is>
      </c>
      <c r="D4" s="6" t="inlineStr">
        <is>
          <t>Net cash flow</t>
        </is>
      </c>
      <c r="E4" s="6" t="inlineStr">
        <is>
          <t>Opening cash</t>
        </is>
      </c>
      <c r="F4" s="6" t="inlineStr">
        <is>
          <t>Closing cash</t>
        </is>
      </c>
      <c r="G4" s="6" t="inlineStr">
        <is>
          <t>Reserve variance</t>
        </is>
      </c>
      <c r="H4" s="6" t="inlineStr">
        <is>
          <t>Cash status</t>
        </is>
      </c>
      <c r="I4" s="6" t="inlineStr">
        <is>
          <t>Reserve alert</t>
        </is>
      </c>
      <c r="J4" s="6" t="inlineStr">
        <is>
          <t>Minimum reserve</t>
        </is>
      </c>
    </row>
    <row r="5">
      <c r="A5" s="7">
        <f>IF(Setup!$B$4="","",Setup!$B$4)</f>
        <v/>
      </c>
      <c r="B5" s="8">
        <f>IF($A5="","",SUMIFS('Cash Plan'!$J$5:$J$204,'Cash Plan'!$K$5:$K$204,$A5,'Cash Plan'!$C$5:$C$204,"Receipt"))</f>
        <v/>
      </c>
      <c r="C5" s="8">
        <f>IF($A5="","",SUMIFS('Cash Plan'!$J$5:$J$204,'Cash Plan'!$K$5:$K$204,$A5,'Cash Plan'!$C$5:$C$204,"Payment"))</f>
        <v/>
      </c>
      <c r="D5" s="8">
        <f>IF(OR(B5="",C5=""),"",B5-C5)</f>
        <v/>
      </c>
      <c r="E5" s="8">
        <f>IF(OR(A5="",Setup!$B$5=""),"",Setup!$B$5)</f>
        <v/>
      </c>
      <c r="F5" s="8">
        <f>IF(OR(D5="",E5=""),"",E5+D5)</f>
        <v/>
      </c>
      <c r="G5" s="8">
        <f>IF(OR(F5="",Setup!$B$6=""),"",F5-Setup!$B$6)</f>
        <v/>
      </c>
      <c r="H5" s="9">
        <f>IF(OR(F5="",Setup!$B$6=""),"",IF(F5&lt;0,"Negative cash",IF(F5&lt;Setup!$B$6,"Below reserve","At or above reserve")))</f>
        <v/>
      </c>
      <c r="I5" s="9">
        <f>IF(OR(F5="",Setup!$B$6=""),"",IF(F5&lt;Setup!$B$6,"Yes",""))</f>
        <v/>
      </c>
      <c r="J5" s="8">
        <f>IF(OR(A5="",Setup!$B$6=""),"",Setup!$B$6)</f>
        <v/>
      </c>
    </row>
    <row r="6">
      <c r="A6" s="10">
        <f>IF(A5="","",DATE(YEAR(A5),MONTH(A5)+1,1))</f>
        <v/>
      </c>
      <c r="B6" s="11">
        <f>IF($A6="","",SUMIFS('Cash Plan'!$J$5:$J$204,'Cash Plan'!$K$5:$K$204,$A6,'Cash Plan'!$C$5:$C$204,"Receipt"))</f>
        <v/>
      </c>
      <c r="C6" s="11">
        <f>IF($A6="","",SUMIFS('Cash Plan'!$J$5:$J$204,'Cash Plan'!$K$5:$K$204,$A6,'Cash Plan'!$C$5:$C$204,"Payment"))</f>
        <v/>
      </c>
      <c r="D6" s="11">
        <f>IF(OR(B6="",C6=""),"",B6-C6)</f>
        <v/>
      </c>
      <c r="E6" s="11">
        <f>IF(OR(A6="",F5=""),"",F5)</f>
        <v/>
      </c>
      <c r="F6" s="11">
        <f>IF(OR(D6="",E6=""),"",E6+D6)</f>
        <v/>
      </c>
      <c r="G6" s="11">
        <f>IF(OR(F6="",Setup!$B$6=""),"",F6-Setup!$B$6)</f>
        <v/>
      </c>
      <c r="H6" s="12">
        <f>IF(OR(F6="",Setup!$B$6=""),"",IF(F6&lt;0,"Negative cash",IF(F6&lt;Setup!$B$6,"Below reserve","At or above reserve")))</f>
        <v/>
      </c>
      <c r="I6" s="12">
        <f>IF(OR(F6="",Setup!$B$6=""),"",IF(F6&lt;Setup!$B$6,"Yes",""))</f>
        <v/>
      </c>
      <c r="J6" s="11">
        <f>IF(OR(A6="",Setup!$B$6=""),"",Setup!$B$6)</f>
        <v/>
      </c>
    </row>
    <row r="7">
      <c r="A7" s="7">
        <f>IF(A6="","",DATE(YEAR(A6),MONTH(A6)+1,1))</f>
        <v/>
      </c>
      <c r="B7" s="8">
        <f>IF($A7="","",SUMIFS('Cash Plan'!$J$5:$J$204,'Cash Plan'!$K$5:$K$204,$A7,'Cash Plan'!$C$5:$C$204,"Receipt"))</f>
        <v/>
      </c>
      <c r="C7" s="8">
        <f>IF($A7="","",SUMIFS('Cash Plan'!$J$5:$J$204,'Cash Plan'!$K$5:$K$204,$A7,'Cash Plan'!$C$5:$C$204,"Payment"))</f>
        <v/>
      </c>
      <c r="D7" s="8">
        <f>IF(OR(B7="",C7=""),"",B7-C7)</f>
        <v/>
      </c>
      <c r="E7" s="8">
        <f>IF(OR(A7="",F6=""),"",F6)</f>
        <v/>
      </c>
      <c r="F7" s="8">
        <f>IF(OR(D7="",E7=""),"",E7+D7)</f>
        <v/>
      </c>
      <c r="G7" s="8">
        <f>IF(OR(F7="",Setup!$B$6=""),"",F7-Setup!$B$6)</f>
        <v/>
      </c>
      <c r="H7" s="9">
        <f>IF(OR(F7="",Setup!$B$6=""),"",IF(F7&lt;0,"Negative cash",IF(F7&lt;Setup!$B$6,"Below reserve","At or above reserve")))</f>
        <v/>
      </c>
      <c r="I7" s="9">
        <f>IF(OR(F7="",Setup!$B$6=""),"",IF(F7&lt;Setup!$B$6,"Yes",""))</f>
        <v/>
      </c>
      <c r="J7" s="8">
        <f>IF(OR(A7="",Setup!$B$6=""),"",Setup!$B$6)</f>
        <v/>
      </c>
    </row>
    <row r="8">
      <c r="A8" s="10">
        <f>IF(A7="","",DATE(YEAR(A7),MONTH(A7)+1,1))</f>
        <v/>
      </c>
      <c r="B8" s="11">
        <f>IF($A8="","",SUMIFS('Cash Plan'!$J$5:$J$204,'Cash Plan'!$K$5:$K$204,$A8,'Cash Plan'!$C$5:$C$204,"Receipt"))</f>
        <v/>
      </c>
      <c r="C8" s="11">
        <f>IF($A8="","",SUMIFS('Cash Plan'!$J$5:$J$204,'Cash Plan'!$K$5:$K$204,$A8,'Cash Plan'!$C$5:$C$204,"Payment"))</f>
        <v/>
      </c>
      <c r="D8" s="11">
        <f>IF(OR(B8="",C8=""),"",B8-C8)</f>
        <v/>
      </c>
      <c r="E8" s="11">
        <f>IF(OR(A8="",F7=""),"",F7)</f>
        <v/>
      </c>
      <c r="F8" s="11">
        <f>IF(OR(D8="",E8=""),"",E8+D8)</f>
        <v/>
      </c>
      <c r="G8" s="11">
        <f>IF(OR(F8="",Setup!$B$6=""),"",F8-Setup!$B$6)</f>
        <v/>
      </c>
      <c r="H8" s="12">
        <f>IF(OR(F8="",Setup!$B$6=""),"",IF(F8&lt;0,"Negative cash",IF(F8&lt;Setup!$B$6,"Below reserve","At or above reserve")))</f>
        <v/>
      </c>
      <c r="I8" s="12">
        <f>IF(OR(F8="",Setup!$B$6=""),"",IF(F8&lt;Setup!$B$6,"Yes",""))</f>
        <v/>
      </c>
      <c r="J8" s="11">
        <f>IF(OR(A8="",Setup!$B$6=""),"",Setup!$B$6)</f>
        <v/>
      </c>
    </row>
    <row r="9">
      <c r="A9" s="7">
        <f>IF(A8="","",DATE(YEAR(A8),MONTH(A8)+1,1))</f>
        <v/>
      </c>
      <c r="B9" s="8">
        <f>IF($A9="","",SUMIFS('Cash Plan'!$J$5:$J$204,'Cash Plan'!$K$5:$K$204,$A9,'Cash Plan'!$C$5:$C$204,"Receipt"))</f>
        <v/>
      </c>
      <c r="C9" s="8">
        <f>IF($A9="","",SUMIFS('Cash Plan'!$J$5:$J$204,'Cash Plan'!$K$5:$K$204,$A9,'Cash Plan'!$C$5:$C$204,"Payment"))</f>
        <v/>
      </c>
      <c r="D9" s="8">
        <f>IF(OR(B9="",C9=""),"",B9-C9)</f>
        <v/>
      </c>
      <c r="E9" s="8">
        <f>IF(OR(A9="",F8=""),"",F8)</f>
        <v/>
      </c>
      <c r="F9" s="8">
        <f>IF(OR(D9="",E9=""),"",E9+D9)</f>
        <v/>
      </c>
      <c r="G9" s="8">
        <f>IF(OR(F9="",Setup!$B$6=""),"",F9-Setup!$B$6)</f>
        <v/>
      </c>
      <c r="H9" s="9">
        <f>IF(OR(F9="",Setup!$B$6=""),"",IF(F9&lt;0,"Negative cash",IF(F9&lt;Setup!$B$6,"Below reserve","At or above reserve")))</f>
        <v/>
      </c>
      <c r="I9" s="9">
        <f>IF(OR(F9="",Setup!$B$6=""),"",IF(F9&lt;Setup!$B$6,"Yes",""))</f>
        <v/>
      </c>
      <c r="J9" s="8">
        <f>IF(OR(A9="",Setup!$B$6=""),"",Setup!$B$6)</f>
        <v/>
      </c>
    </row>
    <row r="10">
      <c r="A10" s="10">
        <f>IF(A9="","",DATE(YEAR(A9),MONTH(A9)+1,1))</f>
        <v/>
      </c>
      <c r="B10" s="11">
        <f>IF($A10="","",SUMIFS('Cash Plan'!$J$5:$J$204,'Cash Plan'!$K$5:$K$204,$A10,'Cash Plan'!$C$5:$C$204,"Receipt"))</f>
        <v/>
      </c>
      <c r="C10" s="11">
        <f>IF($A10="","",SUMIFS('Cash Plan'!$J$5:$J$204,'Cash Plan'!$K$5:$K$204,$A10,'Cash Plan'!$C$5:$C$204,"Payment"))</f>
        <v/>
      </c>
      <c r="D10" s="11">
        <f>IF(OR(B10="",C10=""),"",B10-C10)</f>
        <v/>
      </c>
      <c r="E10" s="11">
        <f>IF(OR(A10="",F9=""),"",F9)</f>
        <v/>
      </c>
      <c r="F10" s="11">
        <f>IF(OR(D10="",E10=""),"",E10+D10)</f>
        <v/>
      </c>
      <c r="G10" s="11">
        <f>IF(OR(F10="",Setup!$B$6=""),"",F10-Setup!$B$6)</f>
        <v/>
      </c>
      <c r="H10" s="12">
        <f>IF(OR(F10="",Setup!$B$6=""),"",IF(F10&lt;0,"Negative cash",IF(F10&lt;Setup!$B$6,"Below reserve","At or above reserve")))</f>
        <v/>
      </c>
      <c r="I10" s="12">
        <f>IF(OR(F10="",Setup!$B$6=""),"",IF(F10&lt;Setup!$B$6,"Yes",""))</f>
        <v/>
      </c>
      <c r="J10" s="11">
        <f>IF(OR(A10="",Setup!$B$6=""),"",Setup!$B$6)</f>
        <v/>
      </c>
    </row>
    <row r="11">
      <c r="A11" s="7">
        <f>IF(A10="","",DATE(YEAR(A10),MONTH(A10)+1,1))</f>
        <v/>
      </c>
      <c r="B11" s="8">
        <f>IF($A11="","",SUMIFS('Cash Plan'!$J$5:$J$204,'Cash Plan'!$K$5:$K$204,$A11,'Cash Plan'!$C$5:$C$204,"Receipt"))</f>
        <v/>
      </c>
      <c r="C11" s="8">
        <f>IF($A11="","",SUMIFS('Cash Plan'!$J$5:$J$204,'Cash Plan'!$K$5:$K$204,$A11,'Cash Plan'!$C$5:$C$204,"Payment"))</f>
        <v/>
      </c>
      <c r="D11" s="8">
        <f>IF(OR(B11="",C11=""),"",B11-C11)</f>
        <v/>
      </c>
      <c r="E11" s="8">
        <f>IF(OR(A11="",F10=""),"",F10)</f>
        <v/>
      </c>
      <c r="F11" s="8">
        <f>IF(OR(D11="",E11=""),"",E11+D11)</f>
        <v/>
      </c>
      <c r="G11" s="8">
        <f>IF(OR(F11="",Setup!$B$6=""),"",F11-Setup!$B$6)</f>
        <v/>
      </c>
      <c r="H11" s="9">
        <f>IF(OR(F11="",Setup!$B$6=""),"",IF(F11&lt;0,"Negative cash",IF(F11&lt;Setup!$B$6,"Below reserve","At or above reserve")))</f>
        <v/>
      </c>
      <c r="I11" s="9">
        <f>IF(OR(F11="",Setup!$B$6=""),"",IF(F11&lt;Setup!$B$6,"Yes",""))</f>
        <v/>
      </c>
      <c r="J11" s="8">
        <f>IF(OR(A11="",Setup!$B$6=""),"",Setup!$B$6)</f>
        <v/>
      </c>
    </row>
    <row r="12">
      <c r="A12" s="10">
        <f>IF(A11="","",DATE(YEAR(A11),MONTH(A11)+1,1))</f>
        <v/>
      </c>
      <c r="B12" s="11">
        <f>IF($A12="","",SUMIFS('Cash Plan'!$J$5:$J$204,'Cash Plan'!$K$5:$K$204,$A12,'Cash Plan'!$C$5:$C$204,"Receipt"))</f>
        <v/>
      </c>
      <c r="C12" s="11">
        <f>IF($A12="","",SUMIFS('Cash Plan'!$J$5:$J$204,'Cash Plan'!$K$5:$K$204,$A12,'Cash Plan'!$C$5:$C$204,"Payment"))</f>
        <v/>
      </c>
      <c r="D12" s="11">
        <f>IF(OR(B12="",C12=""),"",B12-C12)</f>
        <v/>
      </c>
      <c r="E12" s="11">
        <f>IF(OR(A12="",F11=""),"",F11)</f>
        <v/>
      </c>
      <c r="F12" s="11">
        <f>IF(OR(D12="",E12=""),"",E12+D12)</f>
        <v/>
      </c>
      <c r="G12" s="11">
        <f>IF(OR(F12="",Setup!$B$6=""),"",F12-Setup!$B$6)</f>
        <v/>
      </c>
      <c r="H12" s="12">
        <f>IF(OR(F12="",Setup!$B$6=""),"",IF(F12&lt;0,"Negative cash",IF(F12&lt;Setup!$B$6,"Below reserve","At or above reserve")))</f>
        <v/>
      </c>
      <c r="I12" s="12">
        <f>IF(OR(F12="",Setup!$B$6=""),"",IF(F12&lt;Setup!$B$6,"Yes",""))</f>
        <v/>
      </c>
      <c r="J12" s="11">
        <f>IF(OR(A12="",Setup!$B$6=""),"",Setup!$B$6)</f>
        <v/>
      </c>
    </row>
    <row r="13">
      <c r="A13" s="7">
        <f>IF(A12="","",DATE(YEAR(A12),MONTH(A12)+1,1))</f>
        <v/>
      </c>
      <c r="B13" s="8">
        <f>IF($A13="","",SUMIFS('Cash Plan'!$J$5:$J$204,'Cash Plan'!$K$5:$K$204,$A13,'Cash Plan'!$C$5:$C$204,"Receipt"))</f>
        <v/>
      </c>
      <c r="C13" s="8">
        <f>IF($A13="","",SUMIFS('Cash Plan'!$J$5:$J$204,'Cash Plan'!$K$5:$K$204,$A13,'Cash Plan'!$C$5:$C$204,"Payment"))</f>
        <v/>
      </c>
      <c r="D13" s="8">
        <f>IF(OR(B13="",C13=""),"",B13-C13)</f>
        <v/>
      </c>
      <c r="E13" s="8">
        <f>IF(OR(A13="",F12=""),"",F12)</f>
        <v/>
      </c>
      <c r="F13" s="8">
        <f>IF(OR(D13="",E13=""),"",E13+D13)</f>
        <v/>
      </c>
      <c r="G13" s="8">
        <f>IF(OR(F13="",Setup!$B$6=""),"",F13-Setup!$B$6)</f>
        <v/>
      </c>
      <c r="H13" s="9">
        <f>IF(OR(F13="",Setup!$B$6=""),"",IF(F13&lt;0,"Negative cash",IF(F13&lt;Setup!$B$6,"Below reserve","At or above reserve")))</f>
        <v/>
      </c>
      <c r="I13" s="9">
        <f>IF(OR(F13="",Setup!$B$6=""),"",IF(F13&lt;Setup!$B$6,"Yes",""))</f>
        <v/>
      </c>
      <c r="J13" s="8">
        <f>IF(OR(A13="",Setup!$B$6=""),"",Setup!$B$6)</f>
        <v/>
      </c>
    </row>
    <row r="14">
      <c r="A14" s="10">
        <f>IF(A13="","",DATE(YEAR(A13),MONTH(A13)+1,1))</f>
        <v/>
      </c>
      <c r="B14" s="11">
        <f>IF($A14="","",SUMIFS('Cash Plan'!$J$5:$J$204,'Cash Plan'!$K$5:$K$204,$A14,'Cash Plan'!$C$5:$C$204,"Receipt"))</f>
        <v/>
      </c>
      <c r="C14" s="11">
        <f>IF($A14="","",SUMIFS('Cash Plan'!$J$5:$J$204,'Cash Plan'!$K$5:$K$204,$A14,'Cash Plan'!$C$5:$C$204,"Payment"))</f>
        <v/>
      </c>
      <c r="D14" s="11">
        <f>IF(OR(B14="",C14=""),"",B14-C14)</f>
        <v/>
      </c>
      <c r="E14" s="11">
        <f>IF(OR(A14="",F13=""),"",F13)</f>
        <v/>
      </c>
      <c r="F14" s="11">
        <f>IF(OR(D14="",E14=""),"",E14+D14)</f>
        <v/>
      </c>
      <c r="G14" s="11">
        <f>IF(OR(F14="",Setup!$B$6=""),"",F14-Setup!$B$6)</f>
        <v/>
      </c>
      <c r="H14" s="12">
        <f>IF(OR(F14="",Setup!$B$6=""),"",IF(F14&lt;0,"Negative cash",IF(F14&lt;Setup!$B$6,"Below reserve","At or above reserve")))</f>
        <v/>
      </c>
      <c r="I14" s="12">
        <f>IF(OR(F14="",Setup!$B$6=""),"",IF(F14&lt;Setup!$B$6,"Yes",""))</f>
        <v/>
      </c>
      <c r="J14" s="11">
        <f>IF(OR(A14="",Setup!$B$6=""),"",Setup!$B$6)</f>
        <v/>
      </c>
    </row>
    <row r="15">
      <c r="A15" s="7">
        <f>IF(A14="","",DATE(YEAR(A14),MONTH(A14)+1,1))</f>
        <v/>
      </c>
      <c r="B15" s="8">
        <f>IF($A15="","",SUMIFS('Cash Plan'!$J$5:$J$204,'Cash Plan'!$K$5:$K$204,$A15,'Cash Plan'!$C$5:$C$204,"Receipt"))</f>
        <v/>
      </c>
      <c r="C15" s="8">
        <f>IF($A15="","",SUMIFS('Cash Plan'!$J$5:$J$204,'Cash Plan'!$K$5:$K$204,$A15,'Cash Plan'!$C$5:$C$204,"Payment"))</f>
        <v/>
      </c>
      <c r="D15" s="8">
        <f>IF(OR(B15="",C15=""),"",B15-C15)</f>
        <v/>
      </c>
      <c r="E15" s="8">
        <f>IF(OR(A15="",F14=""),"",F14)</f>
        <v/>
      </c>
      <c r="F15" s="8">
        <f>IF(OR(D15="",E15=""),"",E15+D15)</f>
        <v/>
      </c>
      <c r="G15" s="8">
        <f>IF(OR(F15="",Setup!$B$6=""),"",F15-Setup!$B$6)</f>
        <v/>
      </c>
      <c r="H15" s="9">
        <f>IF(OR(F15="",Setup!$B$6=""),"",IF(F15&lt;0,"Negative cash",IF(F15&lt;Setup!$B$6,"Below reserve","At or above reserve")))</f>
        <v/>
      </c>
      <c r="I15" s="9">
        <f>IF(OR(F15="",Setup!$B$6=""),"",IF(F15&lt;Setup!$B$6,"Yes",""))</f>
        <v/>
      </c>
      <c r="J15" s="8">
        <f>IF(OR(A15="",Setup!$B$6=""),"",Setup!$B$6)</f>
        <v/>
      </c>
    </row>
    <row r="16">
      <c r="A16" s="10">
        <f>IF(A15="","",DATE(YEAR(A15),MONTH(A15)+1,1))</f>
        <v/>
      </c>
      <c r="B16" s="11">
        <f>IF($A16="","",SUMIFS('Cash Plan'!$J$5:$J$204,'Cash Plan'!$K$5:$K$204,$A16,'Cash Plan'!$C$5:$C$204,"Receipt"))</f>
        <v/>
      </c>
      <c r="C16" s="11">
        <f>IF($A16="","",SUMIFS('Cash Plan'!$J$5:$J$204,'Cash Plan'!$K$5:$K$204,$A16,'Cash Plan'!$C$5:$C$204,"Payment"))</f>
        <v/>
      </c>
      <c r="D16" s="11">
        <f>IF(OR(B16="",C16=""),"",B16-C16)</f>
        <v/>
      </c>
      <c r="E16" s="11">
        <f>IF(OR(A16="",F15=""),"",F15)</f>
        <v/>
      </c>
      <c r="F16" s="11">
        <f>IF(OR(D16="",E16=""),"",E16+D16)</f>
        <v/>
      </c>
      <c r="G16" s="11">
        <f>IF(OR(F16="",Setup!$B$6=""),"",F16-Setup!$B$6)</f>
        <v/>
      </c>
      <c r="H16" s="12">
        <f>IF(OR(F16="",Setup!$B$6=""),"",IF(F16&lt;0,"Negative cash",IF(F16&lt;Setup!$B$6,"Below reserve","At or above reserve")))</f>
        <v/>
      </c>
      <c r="I16" s="12">
        <f>IF(OR(F16="",Setup!$B$6=""),"",IF(F16&lt;Setup!$B$6,"Yes",""))</f>
        <v/>
      </c>
      <c r="J16" s="11">
        <f>IF(OR(A16="",Setup!$B$6=""),"",Setup!$B$6)</f>
        <v/>
      </c>
    </row>
    <row r="17"/>
    <row r="18" ht="31" customHeight="1">
      <c r="A18" s="13" t="inlineStr">
        <is>
          <t>Forecast alerts identify projected conditions only. This workbook does not process payments, connect to accounting systems, or provide financial or tax advice.</t>
        </is>
      </c>
    </row>
  </sheetData>
  <autoFilter ref="A4:J16"/>
  <mergeCells count="1">
    <mergeCell ref="A1:J1"/>
  </mergeCells>
  <conditionalFormatting sqref="F5:F16">
    <cfRule type="cellIs" priority="1" operator="lessThan" dxfId="0" stopIfTrue="1">
      <formula>0</formula>
    </cfRule>
    <cfRule type="expression" priority="2" dxfId="1">
      <formula>AND(ISNUMBER($F5),$F5&gt;=0,$F5&lt;$J5)</formula>
    </cfRule>
  </conditionalFormatting>
  <conditionalFormatting sqref="H5:H16">
    <cfRule type="expression" priority="3" dxfId="0">
      <formula>$H5="Negative cash"</formula>
    </cfRule>
    <cfRule type="expression" priority="4" dxfId="1">
      <formula>$H5="Below reserve"</formula>
    </cfRule>
    <cfRule type="expression" priority="5" dxfId="2">
      <formula>$H5="At or above reserve"</formula>
    </cfRule>
  </conditionalFormatting>
  <conditionalFormatting sqref="I5:I16">
    <cfRule type="expression" priority="6" dxfId="1">
      <formula>$I5="Yes"</formula>
    </cfRule>
  </conditionalFormatting>
  <conditionalFormatting sqref="G5:G16">
    <cfRule type="cellIs" priority="7" operator="lessThan" dxfId="3">
      <formula>0</formula>
    </cfRule>
  </conditionalFormatting>
  <pageMargins left="0.25" right="0.25" top="0.4" bottom="0.4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I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17" customWidth="1" min="4" max="4"/>
    <col width="3" customWidth="1" min="5" max="5"/>
    <col width="17" customWidth="1" min="6" max="6"/>
    <col width="3" customWidth="1" min="7" max="7"/>
    <col width="38" customWidth="1" min="8" max="8"/>
    <col width="19" customWidth="1" min="9" max="9"/>
  </cols>
  <sheetData>
    <row r="1" ht="27" customHeight="1">
      <c r="A1" s="1" t="inlineStr">
        <is>
          <t>Monthly Cash Flow Forecast Setup</t>
        </is>
      </c>
    </row>
    <row r="2">
      <c r="A2" s="14" t="inlineStr">
        <is>
          <t>Assumption</t>
        </is>
      </c>
      <c r="B2" s="14" t="inlineStr">
        <is>
          <t>Value</t>
        </is>
      </c>
      <c r="D2" s="14" t="inlineStr">
        <is>
          <t>Directions</t>
        </is>
      </c>
      <c r="F2" s="14" t="inlineStr">
        <is>
          <t>Statuses</t>
        </is>
      </c>
      <c r="H2" s="14" t="inlineStr">
        <is>
          <t>Category</t>
        </is>
      </c>
      <c r="I2" s="14" t="inlineStr">
        <is>
          <t>Allowed direction</t>
        </is>
      </c>
    </row>
    <row r="3">
      <c r="A3" s="15" t="inlineStr">
        <is>
          <t>As-of date</t>
        </is>
      </c>
      <c r="B3" s="16" t="n">
        <v>46275</v>
      </c>
      <c r="D3" s="17" t="inlineStr">
        <is>
          <t>Receipt</t>
        </is>
      </c>
      <c r="F3" s="17" t="inlineStr">
        <is>
          <t>Planned</t>
        </is>
      </c>
      <c r="H3" s="17" t="inlineStr">
        <is>
          <t>Residential service receipts</t>
        </is>
      </c>
      <c r="I3" s="17" t="inlineStr">
        <is>
          <t>Receipt</t>
        </is>
      </c>
    </row>
    <row r="4">
      <c r="A4" s="18" t="inlineStr">
        <is>
          <t>Forecast start month</t>
        </is>
      </c>
      <c r="B4" s="16" t="n">
        <v>46296</v>
      </c>
      <c r="D4" s="19" t="inlineStr">
        <is>
          <t>Payment</t>
        </is>
      </c>
      <c r="F4" s="19" t="inlineStr">
        <is>
          <t>Committed</t>
        </is>
      </c>
      <c r="H4" s="19" t="inlineStr">
        <is>
          <t>Commercial service receipts</t>
        </is>
      </c>
      <c r="I4" s="19" t="inlineStr">
        <is>
          <t>Receipt</t>
        </is>
      </c>
    </row>
    <row r="5">
      <c r="A5" s="15" t="inlineStr">
        <is>
          <t>Opening cash</t>
        </is>
      </c>
      <c r="B5" s="20" t="n">
        <v>40000</v>
      </c>
      <c r="F5" s="17" t="inlineStr">
        <is>
          <t>Completed</t>
        </is>
      </c>
      <c r="H5" s="17" t="inlineStr">
        <is>
          <t>One-time service receipts</t>
        </is>
      </c>
      <c r="I5" s="17" t="inlineStr">
        <is>
          <t>Receipt</t>
        </is>
      </c>
    </row>
    <row r="6">
      <c r="A6" s="18" t="inlineStr">
        <is>
          <t>Minimum cash reserve</t>
        </is>
      </c>
      <c r="B6" s="20" t="n">
        <v>20000</v>
      </c>
      <c r="F6" s="19" t="inlineStr">
        <is>
          <t>Canceled</t>
        </is>
      </c>
      <c r="H6" s="19" t="inlineStr">
        <is>
          <t>Owner contribution</t>
        </is>
      </c>
      <c r="I6" s="19" t="inlineStr">
        <is>
          <t>Receipt</t>
        </is>
      </c>
    </row>
    <row r="7">
      <c r="A7" s="15" t="inlineStr">
        <is>
          <t>Default planned receipt probability</t>
        </is>
      </c>
      <c r="B7" s="21" t="n">
        <v>0.85</v>
      </c>
      <c r="H7" s="17" t="inlineStr">
        <is>
          <t>Other receipt</t>
        </is>
      </c>
      <c r="I7" s="17" t="inlineStr">
        <is>
          <t>Receipt</t>
        </is>
      </c>
    </row>
    <row r="8">
      <c r="A8" s="18" t="inlineStr">
        <is>
          <t>Default planned payment probability</t>
        </is>
      </c>
      <c r="B8" s="21" t="n">
        <v>1</v>
      </c>
      <c r="H8" s="19" t="inlineStr">
        <is>
          <t>Payroll</t>
        </is>
      </c>
      <c r="I8" s="19" t="inlineStr">
        <is>
          <t>Payment</t>
        </is>
      </c>
    </row>
    <row r="9">
      <c r="A9" s="15" t="inlineStr">
        <is>
          <t>Forecast horizon in months</t>
        </is>
      </c>
      <c r="B9" s="22" t="n">
        <v>12</v>
      </c>
      <c r="H9" s="17" t="inlineStr">
        <is>
          <t>Vehicle and fuel</t>
        </is>
      </c>
      <c r="I9" s="17" t="inlineStr">
        <is>
          <t>Payment</t>
        </is>
      </c>
    </row>
    <row r="10">
      <c r="H10" s="19" t="inlineStr">
        <is>
          <t>Materials and equipment</t>
        </is>
      </c>
      <c r="I10" s="19" t="inlineStr">
        <is>
          <t>Payment</t>
        </is>
      </c>
    </row>
    <row r="11">
      <c r="H11" s="17" t="inlineStr">
        <is>
          <t>Facility and rent</t>
        </is>
      </c>
      <c r="I11" s="17" t="inlineStr">
        <is>
          <t>Payment</t>
        </is>
      </c>
    </row>
    <row r="12">
      <c r="H12" s="19" t="inlineStr">
        <is>
          <t>Insurance</t>
        </is>
      </c>
      <c r="I12" s="19" t="inlineStr">
        <is>
          <t>Payment</t>
        </is>
      </c>
    </row>
    <row r="13">
      <c r="H13" s="17" t="inlineStr">
        <is>
          <t>Marketing</t>
        </is>
      </c>
      <c r="I13" s="17" t="inlineStr">
        <is>
          <t>Payment</t>
        </is>
      </c>
    </row>
    <row r="14">
      <c r="H14" s="19" t="inlineStr">
        <is>
          <t>Software and communications</t>
        </is>
      </c>
      <c r="I14" s="19" t="inlineStr">
        <is>
          <t>Payment</t>
        </is>
      </c>
    </row>
    <row r="15">
      <c r="H15" s="17" t="inlineStr">
        <is>
          <t>Debt payment</t>
        </is>
      </c>
      <c r="I15" s="17" t="inlineStr">
        <is>
          <t>Payment</t>
        </is>
      </c>
    </row>
    <row r="16">
      <c r="H16" s="19" t="inlineStr">
        <is>
          <t>Other payment</t>
        </is>
      </c>
      <c r="I16" s="19" t="inlineStr">
        <is>
          <t>Payment</t>
        </is>
      </c>
    </row>
    <row r="17"/>
    <row r="18">
      <c r="A18" s="13" t="inlineStr">
        <is>
          <t>Yellow cells are editable assumptions. The 12-month horizon is fixed for this forecast.</t>
        </is>
      </c>
    </row>
  </sheetData>
  <mergeCells count="1">
    <mergeCell ref="A1:I1"/>
  </mergeCells>
  <conditionalFormatting sqref="B3:B8">
    <cfRule type="expression" priority="1" dxfId="4">
      <formula>B3=""</formula>
    </cfRule>
  </conditionalFormatting>
  <dataValidations count="4">
    <dataValidation sqref="B3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B4" showDropDown="0" showInputMessage="0" showErrorMessage="1" allowBlank="0" errorTitle="Invalid forecast start" error="Enter the first day of a month on or after the as-of month." type="custom" errorStyle="stop">
      <formula1>AND(ISNUMBER(B4),DAY(B4)=1,OR(B3="",B4&gt;=DATE(YEAR(B3),MONTH(B3),1)))</formula1>
    </dataValidation>
    <dataValidation sqref="B5:B6" showDropDown="0" showInputMessage="0" showErrorMessage="1" allowBlank="0" errorTitle="Invalid cash amount" error="Enter a dollar amount greater than or equal to zero." type="decimal" errorStyle="stop" operator="greaterThanOrEqual">
      <formula1>0</formula1>
    </dataValidation>
    <dataValidation sqref="B7:B8" showDropDown="0" showInputMessage="0" showErrorMessage="1" allowBlank="0" errorTitle="Invalid probability" error="Enter a probability from 0 through 1." type="decimal" errorStyle="stop" operator="between">
      <formula1>0</formula1>
      <formula2>1</formula2>
    </dataValidation>
  </dataValidations>
  <pageMargins left="0.25" right="0.25" top="0.4" bottom="0.4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5" customWidth="1" min="3" max="3"/>
    <col width="31" customWidth="1" min="4" max="4"/>
    <col width="42" customWidth="1" min="5" max="5"/>
    <col width="15" customWidth="1" min="6" max="6"/>
    <col width="13" customWidth="1" min="7" max="7"/>
    <col width="14" customWidth="1" min="8" max="8"/>
    <col width="18" customWidth="1" min="9" max="9"/>
    <col width="16" customWidth="1" min="10" max="10"/>
    <col width="15" customWidth="1" min="11" max="11"/>
    <col width="30" customWidth="1" min="12" max="12"/>
    <col width="27" customWidth="1" min="13" max="13"/>
  </cols>
  <sheetData>
    <row r="1" ht="27" customHeight="1">
      <c r="A1" s="1" t="inlineStr">
        <is>
          <t>Cash Plan</t>
        </is>
      </c>
    </row>
    <row r="2">
      <c r="A2" s="13" t="inlineStr">
        <is>
          <t>Enter positive amounts. Cash direction determines whether an item is treated as a receipt or payment.</t>
        </is>
      </c>
    </row>
    <row r="3">
      <c r="A3" s="13" t="inlineStr">
        <is>
          <t>Yellow cells are inputs; gray cells are formulas. All sample records are fictional.</t>
        </is>
      </c>
    </row>
    <row r="4" ht="38" customHeight="1">
      <c r="A4" s="6" t="inlineStr">
        <is>
          <t>Item ID</t>
        </is>
      </c>
      <c r="B4" s="6" t="inlineStr">
        <is>
          <t>Expected date</t>
        </is>
      </c>
      <c r="C4" s="6" t="inlineStr">
        <is>
          <t>Cash direction</t>
        </is>
      </c>
      <c r="D4" s="6" t="inlineStr">
        <is>
          <t>Category</t>
        </is>
      </c>
      <c r="E4" s="6" t="inlineStr">
        <is>
          <t>Description</t>
        </is>
      </c>
      <c r="F4" s="6" t="inlineStr">
        <is>
          <t>Amount</t>
        </is>
      </c>
      <c r="G4" s="6" t="inlineStr">
        <is>
          <t>Probability</t>
        </is>
      </c>
      <c r="H4" s="6" t="inlineStr">
        <is>
          <t>Status</t>
        </is>
      </c>
      <c r="I4" s="6" t="inlineStr">
        <is>
          <t>Effective probability</t>
        </is>
      </c>
      <c r="J4" s="6" t="inlineStr">
        <is>
          <t>Forecast amount</t>
        </is>
      </c>
      <c r="K4" s="6" t="inlineStr">
        <is>
          <t>Forecast month</t>
        </is>
      </c>
      <c r="L4" s="6" t="inlineStr">
        <is>
          <t>Review flag</t>
        </is>
      </c>
      <c r="M4" s="6" t="inlineStr">
        <is>
          <t>Notes</t>
        </is>
      </c>
    </row>
    <row r="5">
      <c r="A5" s="23" t="inlineStr">
        <is>
          <t>CF-001</t>
        </is>
      </c>
      <c r="B5" s="24" t="n">
        <v>46270</v>
      </c>
      <c r="C5" s="23" t="inlineStr">
        <is>
          <t>Receipt</t>
        </is>
      </c>
      <c r="D5" s="25" t="inlineStr">
        <is>
          <t>Other receipt</t>
        </is>
      </c>
      <c r="E5" s="25" t="inlineStr">
        <is>
          <t>Fictional prior-month deposit follow-up</t>
        </is>
      </c>
      <c r="F5" s="20" t="n">
        <v>5000</v>
      </c>
      <c r="G5" s="26" t="n">
        <v>0.5</v>
      </c>
      <c r="H5" s="23" t="inlineStr">
        <is>
          <t>Planned</t>
        </is>
      </c>
      <c r="I5" s="27">
        <f>IF(OR(C5="",H5=""),"",IF(OR(H5="Completed",H5="Canceled"),0,IF(H5="Committed",1,IF(G5&lt;&gt;"",G5,IF(C5="Receipt",Setup!$B$7,IF(C5="Payment",Setup!$B$8,""))))))</f>
        <v/>
      </c>
      <c r="J5" s="28">
        <f>IF(OR(B5="",C5="",F5="",H5="",I5=""),"",IF(OR(H5="Completed",H5="Canceled"),0,F5*I5))</f>
        <v/>
      </c>
      <c r="K5" s="29">
        <f>IF(B5="","",DATE(YEAR(B5),MONTH(B5),1))</f>
        <v/>
      </c>
      <c r="L5" s="30">
        <f>IF(OR(B5="",C5="",D5="",H5="",Setup!$B$3="",Setup!$B$4=""),"",IF(COUNTIFS(Setup!$H$3:$H$16,D5,Setup!$I$3:$I$16,C5)=0,"Category-direction mismatch",IF(OR(H5="Completed",H5="Canceled"),"",IF(B5&lt;Setup!$B$3,"Past expected date",IF(OR(B5&lt;Setup!$B$4,B5&gt;=DATE(YEAR(Setup!$B$4),MONTH(Setup!$B$4)+Setup!$B$9,1)),"Outside 12-month forecast","")))))</f>
        <v/>
      </c>
      <c r="M5" s="25" t="inlineStr">
        <is>
          <t>Fictional sample; timing review.</t>
        </is>
      </c>
    </row>
    <row r="6">
      <c r="A6" s="23" t="inlineStr">
        <is>
          <t>CF-002</t>
        </is>
      </c>
      <c r="B6" s="24" t="n">
        <v>46300</v>
      </c>
      <c r="C6" s="23" t="inlineStr">
        <is>
          <t>Receipt</t>
        </is>
      </c>
      <c r="D6" s="25" t="inlineStr">
        <is>
          <t>Residential service receipts</t>
        </is>
      </c>
      <c r="E6" s="25" t="inlineStr">
        <is>
          <t>Fictional October recurring service collections</t>
        </is>
      </c>
      <c r="F6" s="20" t="n">
        <v>38000</v>
      </c>
      <c r="G6" s="26" t="n"/>
      <c r="H6" s="23" t="inlineStr">
        <is>
          <t>Planned</t>
        </is>
      </c>
      <c r="I6" s="27">
        <f>IF(OR(C6="",H6=""),"",IF(OR(H6="Completed",H6="Canceled"),0,IF(H6="Committed",1,IF(G6&lt;&gt;"",G6,IF(C6="Receipt",Setup!$B$7,IF(C6="Payment",Setup!$B$8,""))))))</f>
        <v/>
      </c>
      <c r="J6" s="28">
        <f>IF(OR(B6="",C6="",F6="",H6="",I6=""),"",IF(OR(H6="Completed",H6="Canceled"),0,F6*I6))</f>
        <v/>
      </c>
      <c r="K6" s="29">
        <f>IF(B6="","",DATE(YEAR(B6),MONTH(B6),1))</f>
        <v/>
      </c>
      <c r="L6" s="30">
        <f>IF(OR(B6="",C6="",D6="",H6="",Setup!$B$3="",Setup!$B$4=""),"",IF(COUNTIFS(Setup!$H$3:$H$16,D6,Setup!$I$3:$I$16,C6)=0,"Category-direction mismatch",IF(OR(H6="Completed",H6="Canceled"),"",IF(B6&lt;Setup!$B$3,"Past expected date",IF(OR(B6&lt;Setup!$B$4,B6&gt;=DATE(YEAR(Setup!$B$4),MONTH(Setup!$B$4)+Setup!$B$9,1)),"Outside 12-month forecast","")))))</f>
        <v/>
      </c>
      <c r="M6" s="25" t="inlineStr">
        <is>
          <t>Fictional sample record.</t>
        </is>
      </c>
    </row>
    <row r="7">
      <c r="A7" s="23" t="inlineStr">
        <is>
          <t>CF-003</t>
        </is>
      </c>
      <c r="B7" s="24" t="n">
        <v>46307</v>
      </c>
      <c r="C7" s="23" t="inlineStr">
        <is>
          <t>Receipt</t>
        </is>
      </c>
      <c r="D7" s="25" t="inlineStr">
        <is>
          <t>Commercial service receipts</t>
        </is>
      </c>
      <c r="E7" s="25" t="inlineStr">
        <is>
          <t>Fictional October contracted service collections</t>
        </is>
      </c>
      <c r="F7" s="20" t="n">
        <v>18500</v>
      </c>
      <c r="G7" s="26" t="n">
        <v>0.95</v>
      </c>
      <c r="H7" s="23" t="inlineStr">
        <is>
          <t>Planned</t>
        </is>
      </c>
      <c r="I7" s="27">
        <f>IF(OR(C7="",H7=""),"",IF(OR(H7="Completed",H7="Canceled"),0,IF(H7="Committed",1,IF(G7&lt;&gt;"",G7,IF(C7="Receipt",Setup!$B$7,IF(C7="Payment",Setup!$B$8,""))))))</f>
        <v/>
      </c>
      <c r="J7" s="28">
        <f>IF(OR(B7="",C7="",F7="",H7="",I7=""),"",IF(OR(H7="Completed",H7="Canceled"),0,F7*I7))</f>
        <v/>
      </c>
      <c r="K7" s="29">
        <f>IF(B7="","",DATE(YEAR(B7),MONTH(B7),1))</f>
        <v/>
      </c>
      <c r="L7" s="30">
        <f>IF(OR(B7="",C7="",D7="",H7="",Setup!$B$3="",Setup!$B$4=""),"",IF(COUNTIFS(Setup!$H$3:$H$16,D7,Setup!$I$3:$I$16,C7)=0,"Category-direction mismatch",IF(OR(H7="Completed",H7="Canceled"),"",IF(B7&lt;Setup!$B$3,"Past expected date",IF(OR(B7&lt;Setup!$B$4,B7&gt;=DATE(YEAR(Setup!$B$4),MONTH(Setup!$B$4)+Setup!$B$9,1)),"Outside 12-month forecast","")))))</f>
        <v/>
      </c>
      <c r="M7" s="25" t="inlineStr">
        <is>
          <t>Fictional sample record.</t>
        </is>
      </c>
    </row>
    <row r="8">
      <c r="A8" s="23" t="inlineStr">
        <is>
          <t>CF-004</t>
        </is>
      </c>
      <c r="B8" s="24" t="n">
        <v>46311</v>
      </c>
      <c r="C8" s="23" t="inlineStr">
        <is>
          <t>Payment</t>
        </is>
      </c>
      <c r="D8" s="25" t="inlineStr">
        <is>
          <t>Payroll</t>
        </is>
      </c>
      <c r="E8" s="25" t="inlineStr">
        <is>
          <t>Fictional first October payroll</t>
        </is>
      </c>
      <c r="F8" s="20" t="n">
        <v>24000</v>
      </c>
      <c r="G8" s="26" t="n"/>
      <c r="H8" s="23" t="inlineStr">
        <is>
          <t>Committed</t>
        </is>
      </c>
      <c r="I8" s="27">
        <f>IF(OR(C8="",H8=""),"",IF(OR(H8="Completed",H8="Canceled"),0,IF(H8="Committed",1,IF(G8&lt;&gt;"",G8,IF(C8="Receipt",Setup!$B$7,IF(C8="Payment",Setup!$B$8,""))))))</f>
        <v/>
      </c>
      <c r="J8" s="28">
        <f>IF(OR(B8="",C8="",F8="",H8="",I8=""),"",IF(OR(H8="Completed",H8="Canceled"),0,F8*I8))</f>
        <v/>
      </c>
      <c r="K8" s="29">
        <f>IF(B8="","",DATE(YEAR(B8),MONTH(B8),1))</f>
        <v/>
      </c>
      <c r="L8" s="30">
        <f>IF(OR(B8="",C8="",D8="",H8="",Setup!$B$3="",Setup!$B$4=""),"",IF(COUNTIFS(Setup!$H$3:$H$16,D8,Setup!$I$3:$I$16,C8)=0,"Category-direction mismatch",IF(OR(H8="Completed",H8="Canceled"),"",IF(B8&lt;Setup!$B$3,"Past expected date",IF(OR(B8&lt;Setup!$B$4,B8&gt;=DATE(YEAR(Setup!$B$4),MONTH(Setup!$B$4)+Setup!$B$9,1)),"Outside 12-month forecast","")))))</f>
        <v/>
      </c>
      <c r="M8" s="25" t="inlineStr">
        <is>
          <t>Fictional sample record.</t>
        </is>
      </c>
    </row>
    <row r="9">
      <c r="A9" s="23" t="inlineStr">
        <is>
          <t>CF-005</t>
        </is>
      </c>
      <c r="B9" s="24" t="n">
        <v>46326</v>
      </c>
      <c r="C9" s="23" t="inlineStr">
        <is>
          <t>Payment</t>
        </is>
      </c>
      <c r="D9" s="25" t="inlineStr">
        <is>
          <t>Vehicle and fuel</t>
        </is>
      </c>
      <c r="E9" s="25" t="inlineStr">
        <is>
          <t>Fictional October fleet costs</t>
        </is>
      </c>
      <c r="F9" s="20" t="n">
        <v>6200</v>
      </c>
      <c r="G9" s="26" t="n"/>
      <c r="H9" s="23" t="inlineStr">
        <is>
          <t>Planned</t>
        </is>
      </c>
      <c r="I9" s="27">
        <f>IF(OR(C9="",H9=""),"",IF(OR(H9="Completed",H9="Canceled"),0,IF(H9="Committed",1,IF(G9&lt;&gt;"",G9,IF(C9="Receipt",Setup!$B$7,IF(C9="Payment",Setup!$B$8,""))))))</f>
        <v/>
      </c>
      <c r="J9" s="28">
        <f>IF(OR(B9="",C9="",F9="",H9="",I9=""),"",IF(OR(H9="Completed",H9="Canceled"),0,F9*I9))</f>
        <v/>
      </c>
      <c r="K9" s="29">
        <f>IF(B9="","",DATE(YEAR(B9),MONTH(B9),1))</f>
        <v/>
      </c>
      <c r="L9" s="30">
        <f>IF(OR(B9="",C9="",D9="",H9="",Setup!$B$3="",Setup!$B$4=""),"",IF(COUNTIFS(Setup!$H$3:$H$16,D9,Setup!$I$3:$I$16,C9)=0,"Category-direction mismatch",IF(OR(H9="Completed",H9="Canceled"),"",IF(B9&lt;Setup!$B$3,"Past expected date",IF(OR(B9&lt;Setup!$B$4,B9&gt;=DATE(YEAR(Setup!$B$4),MONTH(Setup!$B$4)+Setup!$B$9,1)),"Outside 12-month forecast","")))))</f>
        <v/>
      </c>
      <c r="M9" s="25" t="inlineStr">
        <is>
          <t>Fictional sample record.</t>
        </is>
      </c>
    </row>
    <row r="10">
      <c r="A10" s="23" t="inlineStr">
        <is>
          <t>CF-006</t>
        </is>
      </c>
      <c r="B10" s="24" t="n">
        <v>46333</v>
      </c>
      <c r="C10" s="23" t="inlineStr">
        <is>
          <t>Receipt</t>
        </is>
      </c>
      <c r="D10" s="25" t="inlineStr">
        <is>
          <t>One-time service receipts</t>
        </is>
      </c>
      <c r="E10" s="25" t="inlineStr">
        <is>
          <t>Fictional exclusion project deposits</t>
        </is>
      </c>
      <c r="F10" s="20" t="n">
        <v>12000</v>
      </c>
      <c r="G10" s="26" t="n">
        <v>0.6</v>
      </c>
      <c r="H10" s="23" t="inlineStr">
        <is>
          <t>Planned</t>
        </is>
      </c>
      <c r="I10" s="27">
        <f>IF(OR(C10="",H10=""),"",IF(OR(H10="Completed",H10="Canceled"),0,IF(H10="Committed",1,IF(G10&lt;&gt;"",G10,IF(C10="Receipt",Setup!$B$7,IF(C10="Payment",Setup!$B$8,""))))))</f>
        <v/>
      </c>
      <c r="J10" s="28">
        <f>IF(OR(B10="",C10="",F10="",H10="",I10=""),"",IF(OR(H10="Completed",H10="Canceled"),0,F10*I10))</f>
        <v/>
      </c>
      <c r="K10" s="29">
        <f>IF(B10="","",DATE(YEAR(B10),MONTH(B10),1))</f>
        <v/>
      </c>
      <c r="L10" s="30">
        <f>IF(OR(B10="",C10="",D10="",H10="",Setup!$B$3="",Setup!$B$4=""),"",IF(COUNTIFS(Setup!$H$3:$H$16,D10,Setup!$I$3:$I$16,C10)=0,"Category-direction mismatch",IF(OR(H10="Completed",H10="Canceled"),"",IF(B10&lt;Setup!$B$3,"Past expected date",IF(OR(B10&lt;Setup!$B$4,B10&gt;=DATE(YEAR(Setup!$B$4),MONTH(Setup!$B$4)+Setup!$B$9,1)),"Outside 12-month forecast","")))))</f>
        <v/>
      </c>
      <c r="M10" s="25" t="inlineStr">
        <is>
          <t>Fictional sample record.</t>
        </is>
      </c>
    </row>
    <row r="11">
      <c r="A11" s="23" t="inlineStr">
        <is>
          <t>CF-007</t>
        </is>
      </c>
      <c r="B11" s="24" t="n">
        <v>46341</v>
      </c>
      <c r="C11" s="23" t="inlineStr">
        <is>
          <t>Payment</t>
        </is>
      </c>
      <c r="D11" s="25" t="inlineStr">
        <is>
          <t>Materials and equipment</t>
        </is>
      </c>
      <c r="E11" s="25" t="inlineStr">
        <is>
          <t>Fictional sprayer replacement purchase</t>
        </is>
      </c>
      <c r="F11" s="20" t="n">
        <v>9500</v>
      </c>
      <c r="G11" s="26" t="n">
        <v>1</v>
      </c>
      <c r="H11" s="23" t="inlineStr">
        <is>
          <t>Planned</t>
        </is>
      </c>
      <c r="I11" s="27">
        <f>IF(OR(C11="",H11=""),"",IF(OR(H11="Completed",H11="Canceled"),0,IF(H11="Committed",1,IF(G11&lt;&gt;"",G11,IF(C11="Receipt",Setup!$B$7,IF(C11="Payment",Setup!$B$8,""))))))</f>
        <v/>
      </c>
      <c r="J11" s="28">
        <f>IF(OR(B11="",C11="",F11="",H11="",I11=""),"",IF(OR(H11="Completed",H11="Canceled"),0,F11*I11))</f>
        <v/>
      </c>
      <c r="K11" s="29">
        <f>IF(B11="","",DATE(YEAR(B11),MONTH(B11),1))</f>
        <v/>
      </c>
      <c r="L11" s="30">
        <f>IF(OR(B11="",C11="",D11="",H11="",Setup!$B$3="",Setup!$B$4=""),"",IF(COUNTIFS(Setup!$H$3:$H$16,D11,Setup!$I$3:$I$16,C11)=0,"Category-direction mismatch",IF(OR(H11="Completed",H11="Canceled"),"",IF(B11&lt;Setup!$B$3,"Past expected date",IF(OR(B11&lt;Setup!$B$4,B11&gt;=DATE(YEAR(Setup!$B$4),MONTH(Setup!$B$4)+Setup!$B$9,1)),"Outside 12-month forecast","")))))</f>
        <v/>
      </c>
      <c r="M11" s="25" t="inlineStr">
        <is>
          <t>Fictional sample record.</t>
        </is>
      </c>
    </row>
    <row r="12">
      <c r="A12" s="23" t="inlineStr">
        <is>
          <t>CF-008</t>
        </is>
      </c>
      <c r="B12" s="24" t="n">
        <v>46357</v>
      </c>
      <c r="C12" s="23" t="inlineStr">
        <is>
          <t>Payment</t>
        </is>
      </c>
      <c r="D12" s="25" t="inlineStr">
        <is>
          <t>Insurance</t>
        </is>
      </c>
      <c r="E12" s="25" t="inlineStr">
        <is>
          <t>Fictional quarterly insurance payment</t>
        </is>
      </c>
      <c r="F12" s="20" t="n">
        <v>7800</v>
      </c>
      <c r="G12" s="26" t="n"/>
      <c r="H12" s="23" t="inlineStr">
        <is>
          <t>Committed</t>
        </is>
      </c>
      <c r="I12" s="27">
        <f>IF(OR(C12="",H12=""),"",IF(OR(H12="Completed",H12="Canceled"),0,IF(H12="Committed",1,IF(G12&lt;&gt;"",G12,IF(C12="Receipt",Setup!$B$7,IF(C12="Payment",Setup!$B$8,""))))))</f>
        <v/>
      </c>
      <c r="J12" s="28">
        <f>IF(OR(B12="",C12="",F12="",H12="",I12=""),"",IF(OR(H12="Completed",H12="Canceled"),0,F12*I12))</f>
        <v/>
      </c>
      <c r="K12" s="29">
        <f>IF(B12="","",DATE(YEAR(B12),MONTH(B12),1))</f>
        <v/>
      </c>
      <c r="L12" s="30">
        <f>IF(OR(B12="",C12="",D12="",H12="",Setup!$B$3="",Setup!$B$4=""),"",IF(COUNTIFS(Setup!$H$3:$H$16,D12,Setup!$I$3:$I$16,C12)=0,"Category-direction mismatch",IF(OR(H12="Completed",H12="Canceled"),"",IF(B12&lt;Setup!$B$3,"Past expected date",IF(OR(B12&lt;Setup!$B$4,B12&gt;=DATE(YEAR(Setup!$B$4),MONTH(Setup!$B$4)+Setup!$B$9,1)),"Outside 12-month forecast","")))))</f>
        <v/>
      </c>
      <c r="M12" s="25" t="inlineStr">
        <is>
          <t>Fictional sample record.</t>
        </is>
      </c>
    </row>
    <row r="13">
      <c r="A13" s="23" t="inlineStr">
        <is>
          <t>CF-009</t>
        </is>
      </c>
      <c r="B13" s="24" t="n">
        <v>46376</v>
      </c>
      <c r="C13" s="23" t="inlineStr">
        <is>
          <t>Receipt</t>
        </is>
      </c>
      <c r="D13" s="25" t="inlineStr">
        <is>
          <t>Commercial service receipts</t>
        </is>
      </c>
      <c r="E13" s="25" t="inlineStr">
        <is>
          <t>Fictional winter account collections</t>
        </is>
      </c>
      <c r="F13" s="20" t="n">
        <v>21000</v>
      </c>
      <c r="G13" s="26" t="n"/>
      <c r="H13" s="23" t="inlineStr">
        <is>
          <t>Planned</t>
        </is>
      </c>
      <c r="I13" s="27">
        <f>IF(OR(C13="",H13=""),"",IF(OR(H13="Completed",H13="Canceled"),0,IF(H13="Committed",1,IF(G13&lt;&gt;"",G13,IF(C13="Receipt",Setup!$B$7,IF(C13="Payment",Setup!$B$8,""))))))</f>
        <v/>
      </c>
      <c r="J13" s="28">
        <f>IF(OR(B13="",C13="",F13="",H13="",I13=""),"",IF(OR(H13="Completed",H13="Canceled"),0,F13*I13))</f>
        <v/>
      </c>
      <c r="K13" s="29">
        <f>IF(B13="","",DATE(YEAR(B13),MONTH(B13),1))</f>
        <v/>
      </c>
      <c r="L13" s="30">
        <f>IF(OR(B13="",C13="",D13="",H13="",Setup!$B$3="",Setup!$B$4=""),"",IF(COUNTIFS(Setup!$H$3:$H$16,D13,Setup!$I$3:$I$16,C13)=0,"Category-direction mismatch",IF(OR(H13="Completed",H13="Canceled"),"",IF(B13&lt;Setup!$B$3,"Past expected date",IF(OR(B13&lt;Setup!$B$4,B13&gt;=DATE(YEAR(Setup!$B$4),MONTH(Setup!$B$4)+Setup!$B$9,1)),"Outside 12-month forecast","")))))</f>
        <v/>
      </c>
      <c r="M13" s="25" t="inlineStr">
        <is>
          <t>Fictional sample record.</t>
        </is>
      </c>
    </row>
    <row r="14">
      <c r="A14" s="23" t="inlineStr">
        <is>
          <t>CF-010</t>
        </is>
      </c>
      <c r="B14" s="24" t="n">
        <v>46395</v>
      </c>
      <c r="C14" s="23" t="inlineStr">
        <is>
          <t>Payment</t>
        </is>
      </c>
      <c r="D14" s="25" t="inlineStr">
        <is>
          <t>Marketing</t>
        </is>
      </c>
      <c r="E14" s="25" t="inlineStr">
        <is>
          <t>Fictional winter campaign</t>
        </is>
      </c>
      <c r="F14" s="20" t="n">
        <v>4500</v>
      </c>
      <c r="G14" s="26" t="n">
        <v>0.75</v>
      </c>
      <c r="H14" s="23" t="inlineStr">
        <is>
          <t>Planned</t>
        </is>
      </c>
      <c r="I14" s="27">
        <f>IF(OR(C14="",H14=""),"",IF(OR(H14="Completed",H14="Canceled"),0,IF(H14="Committed",1,IF(G14&lt;&gt;"",G14,IF(C14="Receipt",Setup!$B$7,IF(C14="Payment",Setup!$B$8,""))))))</f>
        <v/>
      </c>
      <c r="J14" s="28">
        <f>IF(OR(B14="",C14="",F14="",H14="",I14=""),"",IF(OR(H14="Completed",H14="Canceled"),0,F14*I14))</f>
        <v/>
      </c>
      <c r="K14" s="29">
        <f>IF(B14="","",DATE(YEAR(B14),MONTH(B14),1))</f>
        <v/>
      </c>
      <c r="L14" s="30">
        <f>IF(OR(B14="",C14="",D14="",H14="",Setup!$B$3="",Setup!$B$4=""),"",IF(COUNTIFS(Setup!$H$3:$H$16,D14,Setup!$I$3:$I$16,C14)=0,"Category-direction mismatch",IF(OR(H14="Completed",H14="Canceled"),"",IF(B14&lt;Setup!$B$3,"Past expected date",IF(OR(B14&lt;Setup!$B$4,B14&gt;=DATE(YEAR(Setup!$B$4),MONTH(Setup!$B$4)+Setup!$B$9,1)),"Outside 12-month forecast","")))))</f>
        <v/>
      </c>
      <c r="M14" s="25" t="inlineStr">
        <is>
          <t>Fictional sample record.</t>
        </is>
      </c>
    </row>
    <row r="15">
      <c r="A15" s="23" t="inlineStr">
        <is>
          <t>CF-011</t>
        </is>
      </c>
      <c r="B15" s="24" t="n">
        <v>46423</v>
      </c>
      <c r="C15" s="23" t="inlineStr">
        <is>
          <t>Receipt</t>
        </is>
      </c>
      <c r="D15" s="25" t="inlineStr">
        <is>
          <t>One-time service receipts</t>
        </is>
      </c>
      <c r="E15" s="25" t="inlineStr">
        <is>
          <t>Fictional canceled project deposit</t>
        </is>
      </c>
      <c r="F15" s="20" t="n">
        <v>8000</v>
      </c>
      <c r="G15" s="26" t="n">
        <v>1</v>
      </c>
      <c r="H15" s="23" t="inlineStr">
        <is>
          <t>Canceled</t>
        </is>
      </c>
      <c r="I15" s="27">
        <f>IF(OR(C15="",H15=""),"",IF(OR(H15="Completed",H15="Canceled"),0,IF(H15="Committed",1,IF(G15&lt;&gt;"",G15,IF(C15="Receipt",Setup!$B$7,IF(C15="Payment",Setup!$B$8,""))))))</f>
        <v/>
      </c>
      <c r="J15" s="28">
        <f>IF(OR(B15="",C15="",F15="",H15="",I15=""),"",IF(OR(H15="Completed",H15="Canceled"),0,F15*I15))</f>
        <v/>
      </c>
      <c r="K15" s="29">
        <f>IF(B15="","",DATE(YEAR(B15),MONTH(B15),1))</f>
        <v/>
      </c>
      <c r="L15" s="30">
        <f>IF(OR(B15="",C15="",D15="",H15="",Setup!$B$3="",Setup!$B$4=""),"",IF(COUNTIFS(Setup!$H$3:$H$16,D15,Setup!$I$3:$I$16,C15)=0,"Category-direction mismatch",IF(OR(H15="Completed",H15="Canceled"),"",IF(B15&lt;Setup!$B$3,"Past expected date",IF(OR(B15&lt;Setup!$B$4,B15&gt;=DATE(YEAR(Setup!$B$4),MONTH(Setup!$B$4)+Setup!$B$9,1)),"Outside 12-month forecast","")))))</f>
        <v/>
      </c>
      <c r="M15" s="25" t="inlineStr">
        <is>
          <t>Fictional canceled sample.</t>
        </is>
      </c>
    </row>
    <row r="16">
      <c r="A16" s="23" t="inlineStr">
        <is>
          <t>CF-012</t>
        </is>
      </c>
      <c r="B16" s="24" t="n">
        <v>46492</v>
      </c>
      <c r="C16" s="23" t="inlineStr">
        <is>
          <t>Payment</t>
        </is>
      </c>
      <c r="D16" s="25" t="inlineStr">
        <is>
          <t>Facility and rent</t>
        </is>
      </c>
      <c r="E16" s="25" t="inlineStr">
        <is>
          <t>Fictional facility improvement payment</t>
        </is>
      </c>
      <c r="F16" s="20" t="n">
        <v>50000</v>
      </c>
      <c r="G16" s="26" t="n"/>
      <c r="H16" s="23" t="inlineStr">
        <is>
          <t>Committed</t>
        </is>
      </c>
      <c r="I16" s="27">
        <f>IF(OR(C16="",H16=""),"",IF(OR(H16="Completed",H16="Canceled"),0,IF(H16="Committed",1,IF(G16&lt;&gt;"",G16,IF(C16="Receipt",Setup!$B$7,IF(C16="Payment",Setup!$B$8,""))))))</f>
        <v/>
      </c>
      <c r="J16" s="28">
        <f>IF(OR(B16="",C16="",F16="",H16="",I16=""),"",IF(OR(H16="Completed",H16="Canceled"),0,F16*I16))</f>
        <v/>
      </c>
      <c r="K16" s="29">
        <f>IF(B16="","",DATE(YEAR(B16),MONTH(B16),1))</f>
        <v/>
      </c>
      <c r="L16" s="30">
        <f>IF(OR(B16="",C16="",D16="",H16="",Setup!$B$3="",Setup!$B$4=""),"",IF(COUNTIFS(Setup!$H$3:$H$16,D16,Setup!$I$3:$I$16,C16)=0,"Category-direction mismatch",IF(OR(H16="Completed",H16="Canceled"),"",IF(B16&lt;Setup!$B$3,"Past expected date",IF(OR(B16&lt;Setup!$B$4,B16&gt;=DATE(YEAR(Setup!$B$4),MONTH(Setup!$B$4)+Setup!$B$9,1)),"Outside 12-month forecast","")))))</f>
        <v/>
      </c>
      <c r="M16" s="25" t="inlineStr">
        <is>
          <t>Fictional sample record.</t>
        </is>
      </c>
    </row>
    <row r="17">
      <c r="A17" s="23" t="n"/>
      <c r="B17" s="24" t="n"/>
      <c r="C17" s="23" t="n"/>
      <c r="D17" s="25" t="n"/>
      <c r="E17" s="25" t="n"/>
      <c r="F17" s="20" t="n"/>
      <c r="G17" s="26" t="n"/>
      <c r="H17" s="23" t="n"/>
      <c r="I17" s="27">
        <f>IF(OR(C17="",H17=""),"",IF(OR(H17="Completed",H17="Canceled"),0,IF(H17="Committed",1,IF(G17&lt;&gt;"",G17,IF(C17="Receipt",Setup!$B$7,IF(C17="Payment",Setup!$B$8,""))))))</f>
        <v/>
      </c>
      <c r="J17" s="28">
        <f>IF(OR(B17="",C17="",F17="",H17="",I17=""),"",IF(OR(H17="Completed",H17="Canceled"),0,F17*I17))</f>
        <v/>
      </c>
      <c r="K17" s="29">
        <f>IF(B17="","",DATE(YEAR(B17),MONTH(B17),1))</f>
        <v/>
      </c>
      <c r="L17" s="30">
        <f>IF(OR(B17="",C17="",D17="",H17="",Setup!$B$3="",Setup!$B$4=""),"",IF(COUNTIFS(Setup!$H$3:$H$16,D17,Setup!$I$3:$I$16,C17)=0,"Category-direction mismatch",IF(OR(H17="Completed",H17="Canceled"),"",IF(B17&lt;Setup!$B$3,"Past expected date",IF(OR(B17&lt;Setup!$B$4,B17&gt;=DATE(YEAR(Setup!$B$4),MONTH(Setup!$B$4)+Setup!$B$9,1)),"Outside 12-month forecast","")))))</f>
        <v/>
      </c>
      <c r="M17" s="25" t="n"/>
    </row>
    <row r="18">
      <c r="A18" s="23" t="n"/>
      <c r="B18" s="24" t="n"/>
      <c r="C18" s="23" t="n"/>
      <c r="D18" s="25" t="n"/>
      <c r="E18" s="25" t="n"/>
      <c r="F18" s="20" t="n"/>
      <c r="G18" s="26" t="n"/>
      <c r="H18" s="23" t="n"/>
      <c r="I18" s="27">
        <f>IF(OR(C18="",H18=""),"",IF(OR(H18="Completed",H18="Canceled"),0,IF(H18="Committed",1,IF(G18&lt;&gt;"",G18,IF(C18="Receipt",Setup!$B$7,IF(C18="Payment",Setup!$B$8,""))))))</f>
        <v/>
      </c>
      <c r="J18" s="28">
        <f>IF(OR(B18="",C18="",F18="",H18="",I18=""),"",IF(OR(H18="Completed",H18="Canceled"),0,F18*I18))</f>
        <v/>
      </c>
      <c r="K18" s="29">
        <f>IF(B18="","",DATE(YEAR(B18),MONTH(B18),1))</f>
        <v/>
      </c>
      <c r="L18" s="30">
        <f>IF(OR(B18="",C18="",D18="",H18="",Setup!$B$3="",Setup!$B$4=""),"",IF(COUNTIFS(Setup!$H$3:$H$16,D18,Setup!$I$3:$I$16,C18)=0,"Category-direction mismatch",IF(OR(H18="Completed",H18="Canceled"),"",IF(B18&lt;Setup!$B$3,"Past expected date",IF(OR(B18&lt;Setup!$B$4,B18&gt;=DATE(YEAR(Setup!$B$4),MONTH(Setup!$B$4)+Setup!$B$9,1)),"Outside 12-month forecast","")))))</f>
        <v/>
      </c>
      <c r="M18" s="25" t="n"/>
    </row>
    <row r="19">
      <c r="A19" s="23" t="n"/>
      <c r="B19" s="24" t="n"/>
      <c r="C19" s="23" t="n"/>
      <c r="D19" s="25" t="n"/>
      <c r="E19" s="25" t="n"/>
      <c r="F19" s="20" t="n"/>
      <c r="G19" s="26" t="n"/>
      <c r="H19" s="23" t="n"/>
      <c r="I19" s="27">
        <f>IF(OR(C19="",H19=""),"",IF(OR(H19="Completed",H19="Canceled"),0,IF(H19="Committed",1,IF(G19&lt;&gt;"",G19,IF(C19="Receipt",Setup!$B$7,IF(C19="Payment",Setup!$B$8,""))))))</f>
        <v/>
      </c>
      <c r="J19" s="28">
        <f>IF(OR(B19="",C19="",F19="",H19="",I19=""),"",IF(OR(H19="Completed",H19="Canceled"),0,F19*I19))</f>
        <v/>
      </c>
      <c r="K19" s="29">
        <f>IF(B19="","",DATE(YEAR(B19),MONTH(B19),1))</f>
        <v/>
      </c>
      <c r="L19" s="30">
        <f>IF(OR(B19="",C19="",D19="",H19="",Setup!$B$3="",Setup!$B$4=""),"",IF(COUNTIFS(Setup!$H$3:$H$16,D19,Setup!$I$3:$I$16,C19)=0,"Category-direction mismatch",IF(OR(H19="Completed",H19="Canceled"),"",IF(B19&lt;Setup!$B$3,"Past expected date",IF(OR(B19&lt;Setup!$B$4,B19&gt;=DATE(YEAR(Setup!$B$4),MONTH(Setup!$B$4)+Setup!$B$9,1)),"Outside 12-month forecast","")))))</f>
        <v/>
      </c>
      <c r="M19" s="25" t="n"/>
    </row>
    <row r="20">
      <c r="A20" s="23" t="n"/>
      <c r="B20" s="24" t="n"/>
      <c r="C20" s="23" t="n"/>
      <c r="D20" s="25" t="n"/>
      <c r="E20" s="25" t="n"/>
      <c r="F20" s="20" t="n"/>
      <c r="G20" s="26" t="n"/>
      <c r="H20" s="23" t="n"/>
      <c r="I20" s="27">
        <f>IF(OR(C20="",H20=""),"",IF(OR(H20="Completed",H20="Canceled"),0,IF(H20="Committed",1,IF(G20&lt;&gt;"",G20,IF(C20="Receipt",Setup!$B$7,IF(C20="Payment",Setup!$B$8,""))))))</f>
        <v/>
      </c>
      <c r="J20" s="28">
        <f>IF(OR(B20="",C20="",F20="",H20="",I20=""),"",IF(OR(H20="Completed",H20="Canceled"),0,F20*I20))</f>
        <v/>
      </c>
      <c r="K20" s="29">
        <f>IF(B20="","",DATE(YEAR(B20),MONTH(B20),1))</f>
        <v/>
      </c>
      <c r="L20" s="30">
        <f>IF(OR(B20="",C20="",D20="",H20="",Setup!$B$3="",Setup!$B$4=""),"",IF(COUNTIFS(Setup!$H$3:$H$16,D20,Setup!$I$3:$I$16,C20)=0,"Category-direction mismatch",IF(OR(H20="Completed",H20="Canceled"),"",IF(B20&lt;Setup!$B$3,"Past expected date",IF(OR(B20&lt;Setup!$B$4,B20&gt;=DATE(YEAR(Setup!$B$4),MONTH(Setup!$B$4)+Setup!$B$9,1)),"Outside 12-month forecast","")))))</f>
        <v/>
      </c>
      <c r="M20" s="25" t="n"/>
    </row>
    <row r="21">
      <c r="A21" s="23" t="n"/>
      <c r="B21" s="24" t="n"/>
      <c r="C21" s="23" t="n"/>
      <c r="D21" s="25" t="n"/>
      <c r="E21" s="25" t="n"/>
      <c r="F21" s="20" t="n"/>
      <c r="G21" s="26" t="n"/>
      <c r="H21" s="23" t="n"/>
      <c r="I21" s="27">
        <f>IF(OR(C21="",H21=""),"",IF(OR(H21="Completed",H21="Canceled"),0,IF(H21="Committed",1,IF(G21&lt;&gt;"",G21,IF(C21="Receipt",Setup!$B$7,IF(C21="Payment",Setup!$B$8,""))))))</f>
        <v/>
      </c>
      <c r="J21" s="28">
        <f>IF(OR(B21="",C21="",F21="",H21="",I21=""),"",IF(OR(H21="Completed",H21="Canceled"),0,F21*I21))</f>
        <v/>
      </c>
      <c r="K21" s="29">
        <f>IF(B21="","",DATE(YEAR(B21),MONTH(B21),1))</f>
        <v/>
      </c>
      <c r="L21" s="30">
        <f>IF(OR(B21="",C21="",D21="",H21="",Setup!$B$3="",Setup!$B$4=""),"",IF(COUNTIFS(Setup!$H$3:$H$16,D21,Setup!$I$3:$I$16,C21)=0,"Category-direction mismatch",IF(OR(H21="Completed",H21="Canceled"),"",IF(B21&lt;Setup!$B$3,"Past expected date",IF(OR(B21&lt;Setup!$B$4,B21&gt;=DATE(YEAR(Setup!$B$4),MONTH(Setup!$B$4)+Setup!$B$9,1)),"Outside 12-month forecast","")))))</f>
        <v/>
      </c>
      <c r="M21" s="25" t="n"/>
    </row>
    <row r="22">
      <c r="A22" s="23" t="n"/>
      <c r="B22" s="24" t="n"/>
      <c r="C22" s="23" t="n"/>
      <c r="D22" s="25" t="n"/>
      <c r="E22" s="25" t="n"/>
      <c r="F22" s="20" t="n"/>
      <c r="G22" s="26" t="n"/>
      <c r="H22" s="23" t="n"/>
      <c r="I22" s="27">
        <f>IF(OR(C22="",H22=""),"",IF(OR(H22="Completed",H22="Canceled"),0,IF(H22="Committed",1,IF(G22&lt;&gt;"",G22,IF(C22="Receipt",Setup!$B$7,IF(C22="Payment",Setup!$B$8,""))))))</f>
        <v/>
      </c>
      <c r="J22" s="28">
        <f>IF(OR(B22="",C22="",F22="",H22="",I22=""),"",IF(OR(H22="Completed",H22="Canceled"),0,F22*I22))</f>
        <v/>
      </c>
      <c r="K22" s="29">
        <f>IF(B22="","",DATE(YEAR(B22),MONTH(B22),1))</f>
        <v/>
      </c>
      <c r="L22" s="30">
        <f>IF(OR(B22="",C22="",D22="",H22="",Setup!$B$3="",Setup!$B$4=""),"",IF(COUNTIFS(Setup!$H$3:$H$16,D22,Setup!$I$3:$I$16,C22)=0,"Category-direction mismatch",IF(OR(H22="Completed",H22="Canceled"),"",IF(B22&lt;Setup!$B$3,"Past expected date",IF(OR(B22&lt;Setup!$B$4,B22&gt;=DATE(YEAR(Setup!$B$4),MONTH(Setup!$B$4)+Setup!$B$9,1)),"Outside 12-month forecast","")))))</f>
        <v/>
      </c>
      <c r="M22" s="25" t="n"/>
    </row>
    <row r="23">
      <c r="A23" s="23" t="n"/>
      <c r="B23" s="24" t="n"/>
      <c r="C23" s="23" t="n"/>
      <c r="D23" s="25" t="n"/>
      <c r="E23" s="25" t="n"/>
      <c r="F23" s="20" t="n"/>
      <c r="G23" s="26" t="n"/>
      <c r="H23" s="23" t="n"/>
      <c r="I23" s="27">
        <f>IF(OR(C23="",H23=""),"",IF(OR(H23="Completed",H23="Canceled"),0,IF(H23="Committed",1,IF(G23&lt;&gt;"",G23,IF(C23="Receipt",Setup!$B$7,IF(C23="Payment",Setup!$B$8,""))))))</f>
        <v/>
      </c>
      <c r="J23" s="28">
        <f>IF(OR(B23="",C23="",F23="",H23="",I23=""),"",IF(OR(H23="Completed",H23="Canceled"),0,F23*I23))</f>
        <v/>
      </c>
      <c r="K23" s="29">
        <f>IF(B23="","",DATE(YEAR(B23),MONTH(B23),1))</f>
        <v/>
      </c>
      <c r="L23" s="30">
        <f>IF(OR(B23="",C23="",D23="",H23="",Setup!$B$3="",Setup!$B$4=""),"",IF(COUNTIFS(Setup!$H$3:$H$16,D23,Setup!$I$3:$I$16,C23)=0,"Category-direction mismatch",IF(OR(H23="Completed",H23="Canceled"),"",IF(B23&lt;Setup!$B$3,"Past expected date",IF(OR(B23&lt;Setup!$B$4,B23&gt;=DATE(YEAR(Setup!$B$4),MONTH(Setup!$B$4)+Setup!$B$9,1)),"Outside 12-month forecast","")))))</f>
        <v/>
      </c>
      <c r="M23" s="25" t="n"/>
    </row>
    <row r="24">
      <c r="A24" s="23" t="n"/>
      <c r="B24" s="24" t="n"/>
      <c r="C24" s="23" t="n"/>
      <c r="D24" s="25" t="n"/>
      <c r="E24" s="25" t="n"/>
      <c r="F24" s="20" t="n"/>
      <c r="G24" s="26" t="n"/>
      <c r="H24" s="23" t="n"/>
      <c r="I24" s="27">
        <f>IF(OR(C24="",H24=""),"",IF(OR(H24="Completed",H24="Canceled"),0,IF(H24="Committed",1,IF(G24&lt;&gt;"",G24,IF(C24="Receipt",Setup!$B$7,IF(C24="Payment",Setup!$B$8,""))))))</f>
        <v/>
      </c>
      <c r="J24" s="28">
        <f>IF(OR(B24="",C24="",F24="",H24="",I24=""),"",IF(OR(H24="Completed",H24="Canceled"),0,F24*I24))</f>
        <v/>
      </c>
      <c r="K24" s="29">
        <f>IF(B24="","",DATE(YEAR(B24),MONTH(B24),1))</f>
        <v/>
      </c>
      <c r="L24" s="30">
        <f>IF(OR(B24="",C24="",D24="",H24="",Setup!$B$3="",Setup!$B$4=""),"",IF(COUNTIFS(Setup!$H$3:$H$16,D24,Setup!$I$3:$I$16,C24)=0,"Category-direction mismatch",IF(OR(H24="Completed",H24="Canceled"),"",IF(B24&lt;Setup!$B$3,"Past expected date",IF(OR(B24&lt;Setup!$B$4,B24&gt;=DATE(YEAR(Setup!$B$4),MONTH(Setup!$B$4)+Setup!$B$9,1)),"Outside 12-month forecast","")))))</f>
        <v/>
      </c>
      <c r="M24" s="25" t="n"/>
    </row>
    <row r="25">
      <c r="A25" s="23" t="n"/>
      <c r="B25" s="24" t="n"/>
      <c r="C25" s="23" t="n"/>
      <c r="D25" s="25" t="n"/>
      <c r="E25" s="25" t="n"/>
      <c r="F25" s="20" t="n"/>
      <c r="G25" s="26" t="n"/>
      <c r="H25" s="23" t="n"/>
      <c r="I25" s="27">
        <f>IF(OR(C25="",H25=""),"",IF(OR(H25="Completed",H25="Canceled"),0,IF(H25="Committed",1,IF(G25&lt;&gt;"",G25,IF(C25="Receipt",Setup!$B$7,IF(C25="Payment",Setup!$B$8,""))))))</f>
        <v/>
      </c>
      <c r="J25" s="28">
        <f>IF(OR(B25="",C25="",F25="",H25="",I25=""),"",IF(OR(H25="Completed",H25="Canceled"),0,F25*I25))</f>
        <v/>
      </c>
      <c r="K25" s="29">
        <f>IF(B25="","",DATE(YEAR(B25),MONTH(B25),1))</f>
        <v/>
      </c>
      <c r="L25" s="30">
        <f>IF(OR(B25="",C25="",D25="",H25="",Setup!$B$3="",Setup!$B$4=""),"",IF(COUNTIFS(Setup!$H$3:$H$16,D25,Setup!$I$3:$I$16,C25)=0,"Category-direction mismatch",IF(OR(H25="Completed",H25="Canceled"),"",IF(B25&lt;Setup!$B$3,"Past expected date",IF(OR(B25&lt;Setup!$B$4,B25&gt;=DATE(YEAR(Setup!$B$4),MONTH(Setup!$B$4)+Setup!$B$9,1)),"Outside 12-month forecast","")))))</f>
        <v/>
      </c>
      <c r="M25" s="25" t="n"/>
    </row>
    <row r="26">
      <c r="A26" s="23" t="n"/>
      <c r="B26" s="24" t="n"/>
      <c r="C26" s="23" t="n"/>
      <c r="D26" s="25" t="n"/>
      <c r="E26" s="25" t="n"/>
      <c r="F26" s="20" t="n"/>
      <c r="G26" s="26" t="n"/>
      <c r="H26" s="23" t="n"/>
      <c r="I26" s="27">
        <f>IF(OR(C26="",H26=""),"",IF(OR(H26="Completed",H26="Canceled"),0,IF(H26="Committed",1,IF(G26&lt;&gt;"",G26,IF(C26="Receipt",Setup!$B$7,IF(C26="Payment",Setup!$B$8,""))))))</f>
        <v/>
      </c>
      <c r="J26" s="28">
        <f>IF(OR(B26="",C26="",F26="",H26="",I26=""),"",IF(OR(H26="Completed",H26="Canceled"),0,F26*I26))</f>
        <v/>
      </c>
      <c r="K26" s="29">
        <f>IF(B26="","",DATE(YEAR(B26),MONTH(B26),1))</f>
        <v/>
      </c>
      <c r="L26" s="30">
        <f>IF(OR(B26="",C26="",D26="",H26="",Setup!$B$3="",Setup!$B$4=""),"",IF(COUNTIFS(Setup!$H$3:$H$16,D26,Setup!$I$3:$I$16,C26)=0,"Category-direction mismatch",IF(OR(H26="Completed",H26="Canceled"),"",IF(B26&lt;Setup!$B$3,"Past expected date",IF(OR(B26&lt;Setup!$B$4,B26&gt;=DATE(YEAR(Setup!$B$4),MONTH(Setup!$B$4)+Setup!$B$9,1)),"Outside 12-month forecast","")))))</f>
        <v/>
      </c>
      <c r="M26" s="25" t="n"/>
    </row>
    <row r="27">
      <c r="A27" s="23" t="n"/>
      <c r="B27" s="24" t="n"/>
      <c r="C27" s="23" t="n"/>
      <c r="D27" s="25" t="n"/>
      <c r="E27" s="25" t="n"/>
      <c r="F27" s="20" t="n"/>
      <c r="G27" s="26" t="n"/>
      <c r="H27" s="23" t="n"/>
      <c r="I27" s="27">
        <f>IF(OR(C27="",H27=""),"",IF(OR(H27="Completed",H27="Canceled"),0,IF(H27="Committed",1,IF(G27&lt;&gt;"",G27,IF(C27="Receipt",Setup!$B$7,IF(C27="Payment",Setup!$B$8,""))))))</f>
        <v/>
      </c>
      <c r="J27" s="28">
        <f>IF(OR(B27="",C27="",F27="",H27="",I27=""),"",IF(OR(H27="Completed",H27="Canceled"),0,F27*I27))</f>
        <v/>
      </c>
      <c r="K27" s="29">
        <f>IF(B27="","",DATE(YEAR(B27),MONTH(B27),1))</f>
        <v/>
      </c>
      <c r="L27" s="30">
        <f>IF(OR(B27="",C27="",D27="",H27="",Setup!$B$3="",Setup!$B$4=""),"",IF(COUNTIFS(Setup!$H$3:$H$16,D27,Setup!$I$3:$I$16,C27)=0,"Category-direction mismatch",IF(OR(H27="Completed",H27="Canceled"),"",IF(B27&lt;Setup!$B$3,"Past expected date",IF(OR(B27&lt;Setup!$B$4,B27&gt;=DATE(YEAR(Setup!$B$4),MONTH(Setup!$B$4)+Setup!$B$9,1)),"Outside 12-month forecast","")))))</f>
        <v/>
      </c>
      <c r="M27" s="25" t="n"/>
    </row>
    <row r="28">
      <c r="A28" s="23" t="n"/>
      <c r="B28" s="24" t="n"/>
      <c r="C28" s="23" t="n"/>
      <c r="D28" s="25" t="n"/>
      <c r="E28" s="25" t="n"/>
      <c r="F28" s="20" t="n"/>
      <c r="G28" s="26" t="n"/>
      <c r="H28" s="23" t="n"/>
      <c r="I28" s="27">
        <f>IF(OR(C28="",H28=""),"",IF(OR(H28="Completed",H28="Canceled"),0,IF(H28="Committed",1,IF(G28&lt;&gt;"",G28,IF(C28="Receipt",Setup!$B$7,IF(C28="Payment",Setup!$B$8,""))))))</f>
        <v/>
      </c>
      <c r="J28" s="28">
        <f>IF(OR(B28="",C28="",F28="",H28="",I28=""),"",IF(OR(H28="Completed",H28="Canceled"),0,F28*I28))</f>
        <v/>
      </c>
      <c r="K28" s="29">
        <f>IF(B28="","",DATE(YEAR(B28),MONTH(B28),1))</f>
        <v/>
      </c>
      <c r="L28" s="30">
        <f>IF(OR(B28="",C28="",D28="",H28="",Setup!$B$3="",Setup!$B$4=""),"",IF(COUNTIFS(Setup!$H$3:$H$16,D28,Setup!$I$3:$I$16,C28)=0,"Category-direction mismatch",IF(OR(H28="Completed",H28="Canceled"),"",IF(B28&lt;Setup!$B$3,"Past expected date",IF(OR(B28&lt;Setup!$B$4,B28&gt;=DATE(YEAR(Setup!$B$4),MONTH(Setup!$B$4)+Setup!$B$9,1)),"Outside 12-month forecast","")))))</f>
        <v/>
      </c>
      <c r="M28" s="25" t="n"/>
    </row>
    <row r="29">
      <c r="A29" s="23" t="n"/>
      <c r="B29" s="24" t="n"/>
      <c r="C29" s="23" t="n"/>
      <c r="D29" s="25" t="n"/>
      <c r="E29" s="25" t="n"/>
      <c r="F29" s="20" t="n"/>
      <c r="G29" s="26" t="n"/>
      <c r="H29" s="23" t="n"/>
      <c r="I29" s="27">
        <f>IF(OR(C29="",H29=""),"",IF(OR(H29="Completed",H29="Canceled"),0,IF(H29="Committed",1,IF(G29&lt;&gt;"",G29,IF(C29="Receipt",Setup!$B$7,IF(C29="Payment",Setup!$B$8,""))))))</f>
        <v/>
      </c>
      <c r="J29" s="28">
        <f>IF(OR(B29="",C29="",F29="",H29="",I29=""),"",IF(OR(H29="Completed",H29="Canceled"),0,F29*I29))</f>
        <v/>
      </c>
      <c r="K29" s="29">
        <f>IF(B29="","",DATE(YEAR(B29),MONTH(B29),1))</f>
        <v/>
      </c>
      <c r="L29" s="30">
        <f>IF(OR(B29="",C29="",D29="",H29="",Setup!$B$3="",Setup!$B$4=""),"",IF(COUNTIFS(Setup!$H$3:$H$16,D29,Setup!$I$3:$I$16,C29)=0,"Category-direction mismatch",IF(OR(H29="Completed",H29="Canceled"),"",IF(B29&lt;Setup!$B$3,"Past expected date",IF(OR(B29&lt;Setup!$B$4,B29&gt;=DATE(YEAR(Setup!$B$4),MONTH(Setup!$B$4)+Setup!$B$9,1)),"Outside 12-month forecast","")))))</f>
        <v/>
      </c>
      <c r="M29" s="25" t="n"/>
    </row>
    <row r="30">
      <c r="A30" s="23" t="n"/>
      <c r="B30" s="24" t="n"/>
      <c r="C30" s="23" t="n"/>
      <c r="D30" s="25" t="n"/>
      <c r="E30" s="25" t="n"/>
      <c r="F30" s="20" t="n"/>
      <c r="G30" s="26" t="n"/>
      <c r="H30" s="23" t="n"/>
      <c r="I30" s="27">
        <f>IF(OR(C30="",H30=""),"",IF(OR(H30="Completed",H30="Canceled"),0,IF(H30="Committed",1,IF(G30&lt;&gt;"",G30,IF(C30="Receipt",Setup!$B$7,IF(C30="Payment",Setup!$B$8,""))))))</f>
        <v/>
      </c>
      <c r="J30" s="28">
        <f>IF(OR(B30="",C30="",F30="",H30="",I30=""),"",IF(OR(H30="Completed",H30="Canceled"),0,F30*I30))</f>
        <v/>
      </c>
      <c r="K30" s="29">
        <f>IF(B30="","",DATE(YEAR(B30),MONTH(B30),1))</f>
        <v/>
      </c>
      <c r="L30" s="30">
        <f>IF(OR(B30="",C30="",D30="",H30="",Setup!$B$3="",Setup!$B$4=""),"",IF(COUNTIFS(Setup!$H$3:$H$16,D30,Setup!$I$3:$I$16,C30)=0,"Category-direction mismatch",IF(OR(H30="Completed",H30="Canceled"),"",IF(B30&lt;Setup!$B$3,"Past expected date",IF(OR(B30&lt;Setup!$B$4,B30&gt;=DATE(YEAR(Setup!$B$4),MONTH(Setup!$B$4)+Setup!$B$9,1)),"Outside 12-month forecast","")))))</f>
        <v/>
      </c>
      <c r="M30" s="25" t="n"/>
    </row>
    <row r="31">
      <c r="A31" s="23" t="n"/>
      <c r="B31" s="24" t="n"/>
      <c r="C31" s="23" t="n"/>
      <c r="D31" s="25" t="n"/>
      <c r="E31" s="25" t="n"/>
      <c r="F31" s="20" t="n"/>
      <c r="G31" s="26" t="n"/>
      <c r="H31" s="23" t="n"/>
      <c r="I31" s="27">
        <f>IF(OR(C31="",H31=""),"",IF(OR(H31="Completed",H31="Canceled"),0,IF(H31="Committed",1,IF(G31&lt;&gt;"",G31,IF(C31="Receipt",Setup!$B$7,IF(C31="Payment",Setup!$B$8,""))))))</f>
        <v/>
      </c>
      <c r="J31" s="28">
        <f>IF(OR(B31="",C31="",F31="",H31="",I31=""),"",IF(OR(H31="Completed",H31="Canceled"),0,F31*I31))</f>
        <v/>
      </c>
      <c r="K31" s="29">
        <f>IF(B31="","",DATE(YEAR(B31),MONTH(B31),1))</f>
        <v/>
      </c>
      <c r="L31" s="30">
        <f>IF(OR(B31="",C31="",D31="",H31="",Setup!$B$3="",Setup!$B$4=""),"",IF(COUNTIFS(Setup!$H$3:$H$16,D31,Setup!$I$3:$I$16,C31)=0,"Category-direction mismatch",IF(OR(H31="Completed",H31="Canceled"),"",IF(B31&lt;Setup!$B$3,"Past expected date",IF(OR(B31&lt;Setup!$B$4,B31&gt;=DATE(YEAR(Setup!$B$4),MONTH(Setup!$B$4)+Setup!$B$9,1)),"Outside 12-month forecast","")))))</f>
        <v/>
      </c>
      <c r="M31" s="25" t="n"/>
    </row>
    <row r="32">
      <c r="A32" s="23" t="n"/>
      <c r="B32" s="24" t="n"/>
      <c r="C32" s="23" t="n"/>
      <c r="D32" s="25" t="n"/>
      <c r="E32" s="25" t="n"/>
      <c r="F32" s="20" t="n"/>
      <c r="G32" s="26" t="n"/>
      <c r="H32" s="23" t="n"/>
      <c r="I32" s="27">
        <f>IF(OR(C32="",H32=""),"",IF(OR(H32="Completed",H32="Canceled"),0,IF(H32="Committed",1,IF(G32&lt;&gt;"",G32,IF(C32="Receipt",Setup!$B$7,IF(C32="Payment",Setup!$B$8,""))))))</f>
        <v/>
      </c>
      <c r="J32" s="28">
        <f>IF(OR(B32="",C32="",F32="",H32="",I32=""),"",IF(OR(H32="Completed",H32="Canceled"),0,F32*I32))</f>
        <v/>
      </c>
      <c r="K32" s="29">
        <f>IF(B32="","",DATE(YEAR(B32),MONTH(B32),1))</f>
        <v/>
      </c>
      <c r="L32" s="30">
        <f>IF(OR(B32="",C32="",D32="",H32="",Setup!$B$3="",Setup!$B$4=""),"",IF(COUNTIFS(Setup!$H$3:$H$16,D32,Setup!$I$3:$I$16,C32)=0,"Category-direction mismatch",IF(OR(H32="Completed",H32="Canceled"),"",IF(B32&lt;Setup!$B$3,"Past expected date",IF(OR(B32&lt;Setup!$B$4,B32&gt;=DATE(YEAR(Setup!$B$4),MONTH(Setup!$B$4)+Setup!$B$9,1)),"Outside 12-month forecast","")))))</f>
        <v/>
      </c>
      <c r="M32" s="25" t="n"/>
    </row>
    <row r="33">
      <c r="A33" s="23" t="n"/>
      <c r="B33" s="24" t="n"/>
      <c r="C33" s="23" t="n"/>
      <c r="D33" s="25" t="n"/>
      <c r="E33" s="25" t="n"/>
      <c r="F33" s="20" t="n"/>
      <c r="G33" s="26" t="n"/>
      <c r="H33" s="23" t="n"/>
      <c r="I33" s="27">
        <f>IF(OR(C33="",H33=""),"",IF(OR(H33="Completed",H33="Canceled"),0,IF(H33="Committed",1,IF(G33&lt;&gt;"",G33,IF(C33="Receipt",Setup!$B$7,IF(C33="Payment",Setup!$B$8,""))))))</f>
        <v/>
      </c>
      <c r="J33" s="28">
        <f>IF(OR(B33="",C33="",F33="",H33="",I33=""),"",IF(OR(H33="Completed",H33="Canceled"),0,F33*I33))</f>
        <v/>
      </c>
      <c r="K33" s="29">
        <f>IF(B33="","",DATE(YEAR(B33),MONTH(B33),1))</f>
        <v/>
      </c>
      <c r="L33" s="30">
        <f>IF(OR(B33="",C33="",D33="",H33="",Setup!$B$3="",Setup!$B$4=""),"",IF(COUNTIFS(Setup!$H$3:$H$16,D33,Setup!$I$3:$I$16,C33)=0,"Category-direction mismatch",IF(OR(H33="Completed",H33="Canceled"),"",IF(B33&lt;Setup!$B$3,"Past expected date",IF(OR(B33&lt;Setup!$B$4,B33&gt;=DATE(YEAR(Setup!$B$4),MONTH(Setup!$B$4)+Setup!$B$9,1)),"Outside 12-month forecast","")))))</f>
        <v/>
      </c>
      <c r="M33" s="25" t="n"/>
    </row>
    <row r="34">
      <c r="A34" s="23" t="n"/>
      <c r="B34" s="24" t="n"/>
      <c r="C34" s="23" t="n"/>
      <c r="D34" s="25" t="n"/>
      <c r="E34" s="25" t="n"/>
      <c r="F34" s="20" t="n"/>
      <c r="G34" s="26" t="n"/>
      <c r="H34" s="23" t="n"/>
      <c r="I34" s="27">
        <f>IF(OR(C34="",H34=""),"",IF(OR(H34="Completed",H34="Canceled"),0,IF(H34="Committed",1,IF(G34&lt;&gt;"",G34,IF(C34="Receipt",Setup!$B$7,IF(C34="Payment",Setup!$B$8,""))))))</f>
        <v/>
      </c>
      <c r="J34" s="28">
        <f>IF(OR(B34="",C34="",F34="",H34="",I34=""),"",IF(OR(H34="Completed",H34="Canceled"),0,F34*I34))</f>
        <v/>
      </c>
      <c r="K34" s="29">
        <f>IF(B34="","",DATE(YEAR(B34),MONTH(B34),1))</f>
        <v/>
      </c>
      <c r="L34" s="30">
        <f>IF(OR(B34="",C34="",D34="",H34="",Setup!$B$3="",Setup!$B$4=""),"",IF(COUNTIFS(Setup!$H$3:$H$16,D34,Setup!$I$3:$I$16,C34)=0,"Category-direction mismatch",IF(OR(H34="Completed",H34="Canceled"),"",IF(B34&lt;Setup!$B$3,"Past expected date",IF(OR(B34&lt;Setup!$B$4,B34&gt;=DATE(YEAR(Setup!$B$4),MONTH(Setup!$B$4)+Setup!$B$9,1)),"Outside 12-month forecast","")))))</f>
        <v/>
      </c>
      <c r="M34" s="25" t="n"/>
    </row>
    <row r="35">
      <c r="A35" s="23" t="n"/>
      <c r="B35" s="24" t="n"/>
      <c r="C35" s="23" t="n"/>
      <c r="D35" s="25" t="n"/>
      <c r="E35" s="25" t="n"/>
      <c r="F35" s="20" t="n"/>
      <c r="G35" s="26" t="n"/>
      <c r="H35" s="23" t="n"/>
      <c r="I35" s="27">
        <f>IF(OR(C35="",H35=""),"",IF(OR(H35="Completed",H35="Canceled"),0,IF(H35="Committed",1,IF(G35&lt;&gt;"",G35,IF(C35="Receipt",Setup!$B$7,IF(C35="Payment",Setup!$B$8,""))))))</f>
        <v/>
      </c>
      <c r="J35" s="28">
        <f>IF(OR(B35="",C35="",F35="",H35="",I35=""),"",IF(OR(H35="Completed",H35="Canceled"),0,F35*I35))</f>
        <v/>
      </c>
      <c r="K35" s="29">
        <f>IF(B35="","",DATE(YEAR(B35),MONTH(B35),1))</f>
        <v/>
      </c>
      <c r="L35" s="30">
        <f>IF(OR(B35="",C35="",D35="",H35="",Setup!$B$3="",Setup!$B$4=""),"",IF(COUNTIFS(Setup!$H$3:$H$16,D35,Setup!$I$3:$I$16,C35)=0,"Category-direction mismatch",IF(OR(H35="Completed",H35="Canceled"),"",IF(B35&lt;Setup!$B$3,"Past expected date",IF(OR(B35&lt;Setup!$B$4,B35&gt;=DATE(YEAR(Setup!$B$4),MONTH(Setup!$B$4)+Setup!$B$9,1)),"Outside 12-month forecast","")))))</f>
        <v/>
      </c>
      <c r="M35" s="25" t="n"/>
    </row>
    <row r="36">
      <c r="A36" s="23" t="n"/>
      <c r="B36" s="24" t="n"/>
      <c r="C36" s="23" t="n"/>
      <c r="D36" s="25" t="n"/>
      <c r="E36" s="25" t="n"/>
      <c r="F36" s="20" t="n"/>
      <c r="G36" s="26" t="n"/>
      <c r="H36" s="23" t="n"/>
      <c r="I36" s="27">
        <f>IF(OR(C36="",H36=""),"",IF(OR(H36="Completed",H36="Canceled"),0,IF(H36="Committed",1,IF(G36&lt;&gt;"",G36,IF(C36="Receipt",Setup!$B$7,IF(C36="Payment",Setup!$B$8,""))))))</f>
        <v/>
      </c>
      <c r="J36" s="28">
        <f>IF(OR(B36="",C36="",F36="",H36="",I36=""),"",IF(OR(H36="Completed",H36="Canceled"),0,F36*I36))</f>
        <v/>
      </c>
      <c r="K36" s="29">
        <f>IF(B36="","",DATE(YEAR(B36),MONTH(B36),1))</f>
        <v/>
      </c>
      <c r="L36" s="30">
        <f>IF(OR(B36="",C36="",D36="",H36="",Setup!$B$3="",Setup!$B$4=""),"",IF(COUNTIFS(Setup!$H$3:$H$16,D36,Setup!$I$3:$I$16,C36)=0,"Category-direction mismatch",IF(OR(H36="Completed",H36="Canceled"),"",IF(B36&lt;Setup!$B$3,"Past expected date",IF(OR(B36&lt;Setup!$B$4,B36&gt;=DATE(YEAR(Setup!$B$4),MONTH(Setup!$B$4)+Setup!$B$9,1)),"Outside 12-month forecast","")))))</f>
        <v/>
      </c>
      <c r="M36" s="25" t="n"/>
    </row>
    <row r="37">
      <c r="A37" s="23" t="n"/>
      <c r="B37" s="24" t="n"/>
      <c r="C37" s="23" t="n"/>
      <c r="D37" s="25" t="n"/>
      <c r="E37" s="25" t="n"/>
      <c r="F37" s="20" t="n"/>
      <c r="G37" s="26" t="n"/>
      <c r="H37" s="23" t="n"/>
      <c r="I37" s="27">
        <f>IF(OR(C37="",H37=""),"",IF(OR(H37="Completed",H37="Canceled"),0,IF(H37="Committed",1,IF(G37&lt;&gt;"",G37,IF(C37="Receipt",Setup!$B$7,IF(C37="Payment",Setup!$B$8,""))))))</f>
        <v/>
      </c>
      <c r="J37" s="28">
        <f>IF(OR(B37="",C37="",F37="",H37="",I37=""),"",IF(OR(H37="Completed",H37="Canceled"),0,F37*I37))</f>
        <v/>
      </c>
      <c r="K37" s="29">
        <f>IF(B37="","",DATE(YEAR(B37),MONTH(B37),1))</f>
        <v/>
      </c>
      <c r="L37" s="30">
        <f>IF(OR(B37="",C37="",D37="",H37="",Setup!$B$3="",Setup!$B$4=""),"",IF(COUNTIFS(Setup!$H$3:$H$16,D37,Setup!$I$3:$I$16,C37)=0,"Category-direction mismatch",IF(OR(H37="Completed",H37="Canceled"),"",IF(B37&lt;Setup!$B$3,"Past expected date",IF(OR(B37&lt;Setup!$B$4,B37&gt;=DATE(YEAR(Setup!$B$4),MONTH(Setup!$B$4)+Setup!$B$9,1)),"Outside 12-month forecast","")))))</f>
        <v/>
      </c>
      <c r="M37" s="25" t="n"/>
    </row>
    <row r="38">
      <c r="A38" s="23" t="n"/>
      <c r="B38" s="24" t="n"/>
      <c r="C38" s="23" t="n"/>
      <c r="D38" s="25" t="n"/>
      <c r="E38" s="25" t="n"/>
      <c r="F38" s="20" t="n"/>
      <c r="G38" s="26" t="n"/>
      <c r="H38" s="23" t="n"/>
      <c r="I38" s="27">
        <f>IF(OR(C38="",H38=""),"",IF(OR(H38="Completed",H38="Canceled"),0,IF(H38="Committed",1,IF(G38&lt;&gt;"",G38,IF(C38="Receipt",Setup!$B$7,IF(C38="Payment",Setup!$B$8,""))))))</f>
        <v/>
      </c>
      <c r="J38" s="28">
        <f>IF(OR(B38="",C38="",F38="",H38="",I38=""),"",IF(OR(H38="Completed",H38="Canceled"),0,F38*I38))</f>
        <v/>
      </c>
      <c r="K38" s="29">
        <f>IF(B38="","",DATE(YEAR(B38),MONTH(B38),1))</f>
        <v/>
      </c>
      <c r="L38" s="30">
        <f>IF(OR(B38="",C38="",D38="",H38="",Setup!$B$3="",Setup!$B$4=""),"",IF(COUNTIFS(Setup!$H$3:$H$16,D38,Setup!$I$3:$I$16,C38)=0,"Category-direction mismatch",IF(OR(H38="Completed",H38="Canceled"),"",IF(B38&lt;Setup!$B$3,"Past expected date",IF(OR(B38&lt;Setup!$B$4,B38&gt;=DATE(YEAR(Setup!$B$4),MONTH(Setup!$B$4)+Setup!$B$9,1)),"Outside 12-month forecast","")))))</f>
        <v/>
      </c>
      <c r="M38" s="25" t="n"/>
    </row>
    <row r="39">
      <c r="A39" s="23" t="n"/>
      <c r="B39" s="24" t="n"/>
      <c r="C39" s="23" t="n"/>
      <c r="D39" s="25" t="n"/>
      <c r="E39" s="25" t="n"/>
      <c r="F39" s="20" t="n"/>
      <c r="G39" s="26" t="n"/>
      <c r="H39" s="23" t="n"/>
      <c r="I39" s="27">
        <f>IF(OR(C39="",H39=""),"",IF(OR(H39="Completed",H39="Canceled"),0,IF(H39="Committed",1,IF(G39&lt;&gt;"",G39,IF(C39="Receipt",Setup!$B$7,IF(C39="Payment",Setup!$B$8,""))))))</f>
        <v/>
      </c>
      <c r="J39" s="28">
        <f>IF(OR(B39="",C39="",F39="",H39="",I39=""),"",IF(OR(H39="Completed",H39="Canceled"),0,F39*I39))</f>
        <v/>
      </c>
      <c r="K39" s="29">
        <f>IF(B39="","",DATE(YEAR(B39),MONTH(B39),1))</f>
        <v/>
      </c>
      <c r="L39" s="30">
        <f>IF(OR(B39="",C39="",D39="",H39="",Setup!$B$3="",Setup!$B$4=""),"",IF(COUNTIFS(Setup!$H$3:$H$16,D39,Setup!$I$3:$I$16,C39)=0,"Category-direction mismatch",IF(OR(H39="Completed",H39="Canceled"),"",IF(B39&lt;Setup!$B$3,"Past expected date",IF(OR(B39&lt;Setup!$B$4,B39&gt;=DATE(YEAR(Setup!$B$4),MONTH(Setup!$B$4)+Setup!$B$9,1)),"Outside 12-month forecast","")))))</f>
        <v/>
      </c>
      <c r="M39" s="25" t="n"/>
    </row>
    <row r="40">
      <c r="A40" s="23" t="n"/>
      <c r="B40" s="24" t="n"/>
      <c r="C40" s="23" t="n"/>
      <c r="D40" s="25" t="n"/>
      <c r="E40" s="25" t="n"/>
      <c r="F40" s="20" t="n"/>
      <c r="G40" s="26" t="n"/>
      <c r="H40" s="23" t="n"/>
      <c r="I40" s="27">
        <f>IF(OR(C40="",H40=""),"",IF(OR(H40="Completed",H40="Canceled"),0,IF(H40="Committed",1,IF(G40&lt;&gt;"",G40,IF(C40="Receipt",Setup!$B$7,IF(C40="Payment",Setup!$B$8,""))))))</f>
        <v/>
      </c>
      <c r="J40" s="28">
        <f>IF(OR(B40="",C40="",F40="",H40="",I40=""),"",IF(OR(H40="Completed",H40="Canceled"),0,F40*I40))</f>
        <v/>
      </c>
      <c r="K40" s="29">
        <f>IF(B40="","",DATE(YEAR(B40),MONTH(B40),1))</f>
        <v/>
      </c>
      <c r="L40" s="30">
        <f>IF(OR(B40="",C40="",D40="",H40="",Setup!$B$3="",Setup!$B$4=""),"",IF(COUNTIFS(Setup!$H$3:$H$16,D40,Setup!$I$3:$I$16,C40)=0,"Category-direction mismatch",IF(OR(H40="Completed",H40="Canceled"),"",IF(B40&lt;Setup!$B$3,"Past expected date",IF(OR(B40&lt;Setup!$B$4,B40&gt;=DATE(YEAR(Setup!$B$4),MONTH(Setup!$B$4)+Setup!$B$9,1)),"Outside 12-month forecast","")))))</f>
        <v/>
      </c>
      <c r="M40" s="25" t="n"/>
    </row>
    <row r="41">
      <c r="A41" s="23" t="n"/>
      <c r="B41" s="24" t="n"/>
      <c r="C41" s="23" t="n"/>
      <c r="D41" s="25" t="n"/>
      <c r="E41" s="25" t="n"/>
      <c r="F41" s="20" t="n"/>
      <c r="G41" s="26" t="n"/>
      <c r="H41" s="23" t="n"/>
      <c r="I41" s="27">
        <f>IF(OR(C41="",H41=""),"",IF(OR(H41="Completed",H41="Canceled"),0,IF(H41="Committed",1,IF(G41&lt;&gt;"",G41,IF(C41="Receipt",Setup!$B$7,IF(C41="Payment",Setup!$B$8,""))))))</f>
        <v/>
      </c>
      <c r="J41" s="28">
        <f>IF(OR(B41="",C41="",F41="",H41="",I41=""),"",IF(OR(H41="Completed",H41="Canceled"),0,F41*I41))</f>
        <v/>
      </c>
      <c r="K41" s="29">
        <f>IF(B41="","",DATE(YEAR(B41),MONTH(B41),1))</f>
        <v/>
      </c>
      <c r="L41" s="30">
        <f>IF(OR(B41="",C41="",D41="",H41="",Setup!$B$3="",Setup!$B$4=""),"",IF(COUNTIFS(Setup!$H$3:$H$16,D41,Setup!$I$3:$I$16,C41)=0,"Category-direction mismatch",IF(OR(H41="Completed",H41="Canceled"),"",IF(B41&lt;Setup!$B$3,"Past expected date",IF(OR(B41&lt;Setup!$B$4,B41&gt;=DATE(YEAR(Setup!$B$4),MONTH(Setup!$B$4)+Setup!$B$9,1)),"Outside 12-month forecast","")))))</f>
        <v/>
      </c>
      <c r="M41" s="25" t="n"/>
    </row>
    <row r="42">
      <c r="A42" s="23" t="n"/>
      <c r="B42" s="24" t="n"/>
      <c r="C42" s="23" t="n"/>
      <c r="D42" s="25" t="n"/>
      <c r="E42" s="25" t="n"/>
      <c r="F42" s="20" t="n"/>
      <c r="G42" s="26" t="n"/>
      <c r="H42" s="23" t="n"/>
      <c r="I42" s="27">
        <f>IF(OR(C42="",H42=""),"",IF(OR(H42="Completed",H42="Canceled"),0,IF(H42="Committed",1,IF(G42&lt;&gt;"",G42,IF(C42="Receipt",Setup!$B$7,IF(C42="Payment",Setup!$B$8,""))))))</f>
        <v/>
      </c>
      <c r="J42" s="28">
        <f>IF(OR(B42="",C42="",F42="",H42="",I42=""),"",IF(OR(H42="Completed",H42="Canceled"),0,F42*I42))</f>
        <v/>
      </c>
      <c r="K42" s="29">
        <f>IF(B42="","",DATE(YEAR(B42),MONTH(B42),1))</f>
        <v/>
      </c>
      <c r="L42" s="30">
        <f>IF(OR(B42="",C42="",D42="",H42="",Setup!$B$3="",Setup!$B$4=""),"",IF(COUNTIFS(Setup!$H$3:$H$16,D42,Setup!$I$3:$I$16,C42)=0,"Category-direction mismatch",IF(OR(H42="Completed",H42="Canceled"),"",IF(B42&lt;Setup!$B$3,"Past expected date",IF(OR(B42&lt;Setup!$B$4,B42&gt;=DATE(YEAR(Setup!$B$4),MONTH(Setup!$B$4)+Setup!$B$9,1)),"Outside 12-month forecast","")))))</f>
        <v/>
      </c>
      <c r="M42" s="25" t="n"/>
    </row>
    <row r="43">
      <c r="A43" s="23" t="n"/>
      <c r="B43" s="24" t="n"/>
      <c r="C43" s="23" t="n"/>
      <c r="D43" s="25" t="n"/>
      <c r="E43" s="25" t="n"/>
      <c r="F43" s="20" t="n"/>
      <c r="G43" s="26" t="n"/>
      <c r="H43" s="23" t="n"/>
      <c r="I43" s="27">
        <f>IF(OR(C43="",H43=""),"",IF(OR(H43="Completed",H43="Canceled"),0,IF(H43="Committed",1,IF(G43&lt;&gt;"",G43,IF(C43="Receipt",Setup!$B$7,IF(C43="Payment",Setup!$B$8,""))))))</f>
        <v/>
      </c>
      <c r="J43" s="28">
        <f>IF(OR(B43="",C43="",F43="",H43="",I43=""),"",IF(OR(H43="Completed",H43="Canceled"),0,F43*I43))</f>
        <v/>
      </c>
      <c r="K43" s="29">
        <f>IF(B43="","",DATE(YEAR(B43),MONTH(B43),1))</f>
        <v/>
      </c>
      <c r="L43" s="30">
        <f>IF(OR(B43="",C43="",D43="",H43="",Setup!$B$3="",Setup!$B$4=""),"",IF(COUNTIFS(Setup!$H$3:$H$16,D43,Setup!$I$3:$I$16,C43)=0,"Category-direction mismatch",IF(OR(H43="Completed",H43="Canceled"),"",IF(B43&lt;Setup!$B$3,"Past expected date",IF(OR(B43&lt;Setup!$B$4,B43&gt;=DATE(YEAR(Setup!$B$4),MONTH(Setup!$B$4)+Setup!$B$9,1)),"Outside 12-month forecast","")))))</f>
        <v/>
      </c>
      <c r="M43" s="25" t="n"/>
    </row>
    <row r="44">
      <c r="A44" s="23" t="n"/>
      <c r="B44" s="24" t="n"/>
      <c r="C44" s="23" t="n"/>
      <c r="D44" s="25" t="n"/>
      <c r="E44" s="25" t="n"/>
      <c r="F44" s="20" t="n"/>
      <c r="G44" s="26" t="n"/>
      <c r="H44" s="23" t="n"/>
      <c r="I44" s="27">
        <f>IF(OR(C44="",H44=""),"",IF(OR(H44="Completed",H44="Canceled"),0,IF(H44="Committed",1,IF(G44&lt;&gt;"",G44,IF(C44="Receipt",Setup!$B$7,IF(C44="Payment",Setup!$B$8,""))))))</f>
        <v/>
      </c>
      <c r="J44" s="28">
        <f>IF(OR(B44="",C44="",F44="",H44="",I44=""),"",IF(OR(H44="Completed",H44="Canceled"),0,F44*I44))</f>
        <v/>
      </c>
      <c r="K44" s="29">
        <f>IF(B44="","",DATE(YEAR(B44),MONTH(B44),1))</f>
        <v/>
      </c>
      <c r="L44" s="30">
        <f>IF(OR(B44="",C44="",D44="",H44="",Setup!$B$3="",Setup!$B$4=""),"",IF(COUNTIFS(Setup!$H$3:$H$16,D44,Setup!$I$3:$I$16,C44)=0,"Category-direction mismatch",IF(OR(H44="Completed",H44="Canceled"),"",IF(B44&lt;Setup!$B$3,"Past expected date",IF(OR(B44&lt;Setup!$B$4,B44&gt;=DATE(YEAR(Setup!$B$4),MONTH(Setup!$B$4)+Setup!$B$9,1)),"Outside 12-month forecast","")))))</f>
        <v/>
      </c>
      <c r="M44" s="25" t="n"/>
    </row>
    <row r="45">
      <c r="A45" s="23" t="n"/>
      <c r="B45" s="24" t="n"/>
      <c r="C45" s="23" t="n"/>
      <c r="D45" s="25" t="n"/>
      <c r="E45" s="25" t="n"/>
      <c r="F45" s="20" t="n"/>
      <c r="G45" s="26" t="n"/>
      <c r="H45" s="23" t="n"/>
      <c r="I45" s="27">
        <f>IF(OR(C45="",H45=""),"",IF(OR(H45="Completed",H45="Canceled"),0,IF(H45="Committed",1,IF(G45&lt;&gt;"",G45,IF(C45="Receipt",Setup!$B$7,IF(C45="Payment",Setup!$B$8,""))))))</f>
        <v/>
      </c>
      <c r="J45" s="28">
        <f>IF(OR(B45="",C45="",F45="",H45="",I45=""),"",IF(OR(H45="Completed",H45="Canceled"),0,F45*I45))</f>
        <v/>
      </c>
      <c r="K45" s="29">
        <f>IF(B45="","",DATE(YEAR(B45),MONTH(B45),1))</f>
        <v/>
      </c>
      <c r="L45" s="30">
        <f>IF(OR(B45="",C45="",D45="",H45="",Setup!$B$3="",Setup!$B$4=""),"",IF(COUNTIFS(Setup!$H$3:$H$16,D45,Setup!$I$3:$I$16,C45)=0,"Category-direction mismatch",IF(OR(H45="Completed",H45="Canceled"),"",IF(B45&lt;Setup!$B$3,"Past expected date",IF(OR(B45&lt;Setup!$B$4,B45&gt;=DATE(YEAR(Setup!$B$4),MONTH(Setup!$B$4)+Setup!$B$9,1)),"Outside 12-month forecast","")))))</f>
        <v/>
      </c>
      <c r="M45" s="25" t="n"/>
    </row>
    <row r="46">
      <c r="A46" s="23" t="n"/>
      <c r="B46" s="24" t="n"/>
      <c r="C46" s="23" t="n"/>
      <c r="D46" s="25" t="n"/>
      <c r="E46" s="25" t="n"/>
      <c r="F46" s="20" t="n"/>
      <c r="G46" s="26" t="n"/>
      <c r="H46" s="23" t="n"/>
      <c r="I46" s="27">
        <f>IF(OR(C46="",H46=""),"",IF(OR(H46="Completed",H46="Canceled"),0,IF(H46="Committed",1,IF(G46&lt;&gt;"",G46,IF(C46="Receipt",Setup!$B$7,IF(C46="Payment",Setup!$B$8,""))))))</f>
        <v/>
      </c>
      <c r="J46" s="28">
        <f>IF(OR(B46="",C46="",F46="",H46="",I46=""),"",IF(OR(H46="Completed",H46="Canceled"),0,F46*I46))</f>
        <v/>
      </c>
      <c r="K46" s="29">
        <f>IF(B46="","",DATE(YEAR(B46),MONTH(B46),1))</f>
        <v/>
      </c>
      <c r="L46" s="30">
        <f>IF(OR(B46="",C46="",D46="",H46="",Setup!$B$3="",Setup!$B$4=""),"",IF(COUNTIFS(Setup!$H$3:$H$16,D46,Setup!$I$3:$I$16,C46)=0,"Category-direction mismatch",IF(OR(H46="Completed",H46="Canceled"),"",IF(B46&lt;Setup!$B$3,"Past expected date",IF(OR(B46&lt;Setup!$B$4,B46&gt;=DATE(YEAR(Setup!$B$4),MONTH(Setup!$B$4)+Setup!$B$9,1)),"Outside 12-month forecast","")))))</f>
        <v/>
      </c>
      <c r="M46" s="25" t="n"/>
    </row>
    <row r="47">
      <c r="A47" s="23" t="n"/>
      <c r="B47" s="24" t="n"/>
      <c r="C47" s="23" t="n"/>
      <c r="D47" s="25" t="n"/>
      <c r="E47" s="25" t="n"/>
      <c r="F47" s="20" t="n"/>
      <c r="G47" s="26" t="n"/>
      <c r="H47" s="23" t="n"/>
      <c r="I47" s="27">
        <f>IF(OR(C47="",H47=""),"",IF(OR(H47="Completed",H47="Canceled"),0,IF(H47="Committed",1,IF(G47&lt;&gt;"",G47,IF(C47="Receipt",Setup!$B$7,IF(C47="Payment",Setup!$B$8,""))))))</f>
        <v/>
      </c>
      <c r="J47" s="28">
        <f>IF(OR(B47="",C47="",F47="",H47="",I47=""),"",IF(OR(H47="Completed",H47="Canceled"),0,F47*I47))</f>
        <v/>
      </c>
      <c r="K47" s="29">
        <f>IF(B47="","",DATE(YEAR(B47),MONTH(B47),1))</f>
        <v/>
      </c>
      <c r="L47" s="30">
        <f>IF(OR(B47="",C47="",D47="",H47="",Setup!$B$3="",Setup!$B$4=""),"",IF(COUNTIFS(Setup!$H$3:$H$16,D47,Setup!$I$3:$I$16,C47)=0,"Category-direction mismatch",IF(OR(H47="Completed",H47="Canceled"),"",IF(B47&lt;Setup!$B$3,"Past expected date",IF(OR(B47&lt;Setup!$B$4,B47&gt;=DATE(YEAR(Setup!$B$4),MONTH(Setup!$B$4)+Setup!$B$9,1)),"Outside 12-month forecast","")))))</f>
        <v/>
      </c>
      <c r="M47" s="25" t="n"/>
    </row>
    <row r="48">
      <c r="A48" s="23" t="n"/>
      <c r="B48" s="24" t="n"/>
      <c r="C48" s="23" t="n"/>
      <c r="D48" s="25" t="n"/>
      <c r="E48" s="25" t="n"/>
      <c r="F48" s="20" t="n"/>
      <c r="G48" s="26" t="n"/>
      <c r="H48" s="23" t="n"/>
      <c r="I48" s="27">
        <f>IF(OR(C48="",H48=""),"",IF(OR(H48="Completed",H48="Canceled"),0,IF(H48="Committed",1,IF(G48&lt;&gt;"",G48,IF(C48="Receipt",Setup!$B$7,IF(C48="Payment",Setup!$B$8,""))))))</f>
        <v/>
      </c>
      <c r="J48" s="28">
        <f>IF(OR(B48="",C48="",F48="",H48="",I48=""),"",IF(OR(H48="Completed",H48="Canceled"),0,F48*I48))</f>
        <v/>
      </c>
      <c r="K48" s="29">
        <f>IF(B48="","",DATE(YEAR(B48),MONTH(B48),1))</f>
        <v/>
      </c>
      <c r="L48" s="30">
        <f>IF(OR(B48="",C48="",D48="",H48="",Setup!$B$3="",Setup!$B$4=""),"",IF(COUNTIFS(Setup!$H$3:$H$16,D48,Setup!$I$3:$I$16,C48)=0,"Category-direction mismatch",IF(OR(H48="Completed",H48="Canceled"),"",IF(B48&lt;Setup!$B$3,"Past expected date",IF(OR(B48&lt;Setup!$B$4,B48&gt;=DATE(YEAR(Setup!$B$4),MONTH(Setup!$B$4)+Setup!$B$9,1)),"Outside 12-month forecast","")))))</f>
        <v/>
      </c>
      <c r="M48" s="25" t="n"/>
    </row>
    <row r="49">
      <c r="A49" s="23" t="n"/>
      <c r="B49" s="24" t="n"/>
      <c r="C49" s="23" t="n"/>
      <c r="D49" s="25" t="n"/>
      <c r="E49" s="25" t="n"/>
      <c r="F49" s="20" t="n"/>
      <c r="G49" s="26" t="n"/>
      <c r="H49" s="23" t="n"/>
      <c r="I49" s="27">
        <f>IF(OR(C49="",H49=""),"",IF(OR(H49="Completed",H49="Canceled"),0,IF(H49="Committed",1,IF(G49&lt;&gt;"",G49,IF(C49="Receipt",Setup!$B$7,IF(C49="Payment",Setup!$B$8,""))))))</f>
        <v/>
      </c>
      <c r="J49" s="28">
        <f>IF(OR(B49="",C49="",F49="",H49="",I49=""),"",IF(OR(H49="Completed",H49="Canceled"),0,F49*I49))</f>
        <v/>
      </c>
      <c r="K49" s="29">
        <f>IF(B49="","",DATE(YEAR(B49),MONTH(B49),1))</f>
        <v/>
      </c>
      <c r="L49" s="30">
        <f>IF(OR(B49="",C49="",D49="",H49="",Setup!$B$3="",Setup!$B$4=""),"",IF(COUNTIFS(Setup!$H$3:$H$16,D49,Setup!$I$3:$I$16,C49)=0,"Category-direction mismatch",IF(OR(H49="Completed",H49="Canceled"),"",IF(B49&lt;Setup!$B$3,"Past expected date",IF(OR(B49&lt;Setup!$B$4,B49&gt;=DATE(YEAR(Setup!$B$4),MONTH(Setup!$B$4)+Setup!$B$9,1)),"Outside 12-month forecast","")))))</f>
        <v/>
      </c>
      <c r="M49" s="25" t="n"/>
    </row>
    <row r="50">
      <c r="A50" s="23" t="n"/>
      <c r="B50" s="24" t="n"/>
      <c r="C50" s="23" t="n"/>
      <c r="D50" s="25" t="n"/>
      <c r="E50" s="25" t="n"/>
      <c r="F50" s="20" t="n"/>
      <c r="G50" s="26" t="n"/>
      <c r="H50" s="23" t="n"/>
      <c r="I50" s="27">
        <f>IF(OR(C50="",H50=""),"",IF(OR(H50="Completed",H50="Canceled"),0,IF(H50="Committed",1,IF(G50&lt;&gt;"",G50,IF(C50="Receipt",Setup!$B$7,IF(C50="Payment",Setup!$B$8,""))))))</f>
        <v/>
      </c>
      <c r="J50" s="28">
        <f>IF(OR(B50="",C50="",F50="",H50="",I50=""),"",IF(OR(H50="Completed",H50="Canceled"),0,F50*I50))</f>
        <v/>
      </c>
      <c r="K50" s="29">
        <f>IF(B50="","",DATE(YEAR(B50),MONTH(B50),1))</f>
        <v/>
      </c>
      <c r="L50" s="30">
        <f>IF(OR(B50="",C50="",D50="",H50="",Setup!$B$3="",Setup!$B$4=""),"",IF(COUNTIFS(Setup!$H$3:$H$16,D50,Setup!$I$3:$I$16,C50)=0,"Category-direction mismatch",IF(OR(H50="Completed",H50="Canceled"),"",IF(B50&lt;Setup!$B$3,"Past expected date",IF(OR(B50&lt;Setup!$B$4,B50&gt;=DATE(YEAR(Setup!$B$4),MONTH(Setup!$B$4)+Setup!$B$9,1)),"Outside 12-month forecast","")))))</f>
        <v/>
      </c>
      <c r="M50" s="25" t="n"/>
    </row>
    <row r="51">
      <c r="A51" s="23" t="n"/>
      <c r="B51" s="24" t="n"/>
      <c r="C51" s="23" t="n"/>
      <c r="D51" s="25" t="n"/>
      <c r="E51" s="25" t="n"/>
      <c r="F51" s="20" t="n"/>
      <c r="G51" s="26" t="n"/>
      <c r="H51" s="23" t="n"/>
      <c r="I51" s="27">
        <f>IF(OR(C51="",H51=""),"",IF(OR(H51="Completed",H51="Canceled"),0,IF(H51="Committed",1,IF(G51&lt;&gt;"",G51,IF(C51="Receipt",Setup!$B$7,IF(C51="Payment",Setup!$B$8,""))))))</f>
        <v/>
      </c>
      <c r="J51" s="28">
        <f>IF(OR(B51="",C51="",F51="",H51="",I51=""),"",IF(OR(H51="Completed",H51="Canceled"),0,F51*I51))</f>
        <v/>
      </c>
      <c r="K51" s="29">
        <f>IF(B51="","",DATE(YEAR(B51),MONTH(B51),1))</f>
        <v/>
      </c>
      <c r="L51" s="30">
        <f>IF(OR(B51="",C51="",D51="",H51="",Setup!$B$3="",Setup!$B$4=""),"",IF(COUNTIFS(Setup!$H$3:$H$16,D51,Setup!$I$3:$I$16,C51)=0,"Category-direction mismatch",IF(OR(H51="Completed",H51="Canceled"),"",IF(B51&lt;Setup!$B$3,"Past expected date",IF(OR(B51&lt;Setup!$B$4,B51&gt;=DATE(YEAR(Setup!$B$4),MONTH(Setup!$B$4)+Setup!$B$9,1)),"Outside 12-month forecast","")))))</f>
        <v/>
      </c>
      <c r="M51" s="25" t="n"/>
    </row>
    <row r="52">
      <c r="A52" s="23" t="n"/>
      <c r="B52" s="24" t="n"/>
      <c r="C52" s="23" t="n"/>
      <c r="D52" s="25" t="n"/>
      <c r="E52" s="25" t="n"/>
      <c r="F52" s="20" t="n"/>
      <c r="G52" s="26" t="n"/>
      <c r="H52" s="23" t="n"/>
      <c r="I52" s="27">
        <f>IF(OR(C52="",H52=""),"",IF(OR(H52="Completed",H52="Canceled"),0,IF(H52="Committed",1,IF(G52&lt;&gt;"",G52,IF(C52="Receipt",Setup!$B$7,IF(C52="Payment",Setup!$B$8,""))))))</f>
        <v/>
      </c>
      <c r="J52" s="28">
        <f>IF(OR(B52="",C52="",F52="",H52="",I52=""),"",IF(OR(H52="Completed",H52="Canceled"),0,F52*I52))</f>
        <v/>
      </c>
      <c r="K52" s="29">
        <f>IF(B52="","",DATE(YEAR(B52),MONTH(B52),1))</f>
        <v/>
      </c>
      <c r="L52" s="30">
        <f>IF(OR(B52="",C52="",D52="",H52="",Setup!$B$3="",Setup!$B$4=""),"",IF(COUNTIFS(Setup!$H$3:$H$16,D52,Setup!$I$3:$I$16,C52)=0,"Category-direction mismatch",IF(OR(H52="Completed",H52="Canceled"),"",IF(B52&lt;Setup!$B$3,"Past expected date",IF(OR(B52&lt;Setup!$B$4,B52&gt;=DATE(YEAR(Setup!$B$4),MONTH(Setup!$B$4)+Setup!$B$9,1)),"Outside 12-month forecast","")))))</f>
        <v/>
      </c>
      <c r="M52" s="25" t="n"/>
    </row>
    <row r="53">
      <c r="A53" s="23" t="n"/>
      <c r="B53" s="24" t="n"/>
      <c r="C53" s="23" t="n"/>
      <c r="D53" s="25" t="n"/>
      <c r="E53" s="25" t="n"/>
      <c r="F53" s="20" t="n"/>
      <c r="G53" s="26" t="n"/>
      <c r="H53" s="23" t="n"/>
      <c r="I53" s="27">
        <f>IF(OR(C53="",H53=""),"",IF(OR(H53="Completed",H53="Canceled"),0,IF(H53="Committed",1,IF(G53&lt;&gt;"",G53,IF(C53="Receipt",Setup!$B$7,IF(C53="Payment",Setup!$B$8,""))))))</f>
        <v/>
      </c>
      <c r="J53" s="28">
        <f>IF(OR(B53="",C53="",F53="",H53="",I53=""),"",IF(OR(H53="Completed",H53="Canceled"),0,F53*I53))</f>
        <v/>
      </c>
      <c r="K53" s="29">
        <f>IF(B53="","",DATE(YEAR(B53),MONTH(B53),1))</f>
        <v/>
      </c>
      <c r="L53" s="30">
        <f>IF(OR(B53="",C53="",D53="",H53="",Setup!$B$3="",Setup!$B$4=""),"",IF(COUNTIFS(Setup!$H$3:$H$16,D53,Setup!$I$3:$I$16,C53)=0,"Category-direction mismatch",IF(OR(H53="Completed",H53="Canceled"),"",IF(B53&lt;Setup!$B$3,"Past expected date",IF(OR(B53&lt;Setup!$B$4,B53&gt;=DATE(YEAR(Setup!$B$4),MONTH(Setup!$B$4)+Setup!$B$9,1)),"Outside 12-month forecast","")))))</f>
        <v/>
      </c>
      <c r="M53" s="25" t="n"/>
    </row>
    <row r="54">
      <c r="A54" s="23" t="n"/>
      <c r="B54" s="24" t="n"/>
      <c r="C54" s="23" t="n"/>
      <c r="D54" s="25" t="n"/>
      <c r="E54" s="25" t="n"/>
      <c r="F54" s="20" t="n"/>
      <c r="G54" s="26" t="n"/>
      <c r="H54" s="23" t="n"/>
      <c r="I54" s="27">
        <f>IF(OR(C54="",H54=""),"",IF(OR(H54="Completed",H54="Canceled"),0,IF(H54="Committed",1,IF(G54&lt;&gt;"",G54,IF(C54="Receipt",Setup!$B$7,IF(C54="Payment",Setup!$B$8,""))))))</f>
        <v/>
      </c>
      <c r="J54" s="28">
        <f>IF(OR(B54="",C54="",F54="",H54="",I54=""),"",IF(OR(H54="Completed",H54="Canceled"),0,F54*I54))</f>
        <v/>
      </c>
      <c r="K54" s="29">
        <f>IF(B54="","",DATE(YEAR(B54),MONTH(B54),1))</f>
        <v/>
      </c>
      <c r="L54" s="30">
        <f>IF(OR(B54="",C54="",D54="",H54="",Setup!$B$3="",Setup!$B$4=""),"",IF(COUNTIFS(Setup!$H$3:$H$16,D54,Setup!$I$3:$I$16,C54)=0,"Category-direction mismatch",IF(OR(H54="Completed",H54="Canceled"),"",IF(B54&lt;Setup!$B$3,"Past expected date",IF(OR(B54&lt;Setup!$B$4,B54&gt;=DATE(YEAR(Setup!$B$4),MONTH(Setup!$B$4)+Setup!$B$9,1)),"Outside 12-month forecast","")))))</f>
        <v/>
      </c>
      <c r="M54" s="25" t="n"/>
    </row>
    <row r="55">
      <c r="A55" s="23" t="n"/>
      <c r="B55" s="24" t="n"/>
      <c r="C55" s="23" t="n"/>
      <c r="D55" s="25" t="n"/>
      <c r="E55" s="25" t="n"/>
      <c r="F55" s="20" t="n"/>
      <c r="G55" s="26" t="n"/>
      <c r="H55" s="23" t="n"/>
      <c r="I55" s="27">
        <f>IF(OR(C55="",H55=""),"",IF(OR(H55="Completed",H55="Canceled"),0,IF(H55="Committed",1,IF(G55&lt;&gt;"",G55,IF(C55="Receipt",Setup!$B$7,IF(C55="Payment",Setup!$B$8,""))))))</f>
        <v/>
      </c>
      <c r="J55" s="28">
        <f>IF(OR(B55="",C55="",F55="",H55="",I55=""),"",IF(OR(H55="Completed",H55="Canceled"),0,F55*I55))</f>
        <v/>
      </c>
      <c r="K55" s="29">
        <f>IF(B55="","",DATE(YEAR(B55),MONTH(B55),1))</f>
        <v/>
      </c>
      <c r="L55" s="30">
        <f>IF(OR(B55="",C55="",D55="",H55="",Setup!$B$3="",Setup!$B$4=""),"",IF(COUNTIFS(Setup!$H$3:$H$16,D55,Setup!$I$3:$I$16,C55)=0,"Category-direction mismatch",IF(OR(H55="Completed",H55="Canceled"),"",IF(B55&lt;Setup!$B$3,"Past expected date",IF(OR(B55&lt;Setup!$B$4,B55&gt;=DATE(YEAR(Setup!$B$4),MONTH(Setup!$B$4)+Setup!$B$9,1)),"Outside 12-month forecast","")))))</f>
        <v/>
      </c>
      <c r="M55" s="25" t="n"/>
    </row>
    <row r="56">
      <c r="A56" s="23" t="n"/>
      <c r="B56" s="24" t="n"/>
      <c r="C56" s="23" t="n"/>
      <c r="D56" s="25" t="n"/>
      <c r="E56" s="25" t="n"/>
      <c r="F56" s="20" t="n"/>
      <c r="G56" s="26" t="n"/>
      <c r="H56" s="23" t="n"/>
      <c r="I56" s="27">
        <f>IF(OR(C56="",H56=""),"",IF(OR(H56="Completed",H56="Canceled"),0,IF(H56="Committed",1,IF(G56&lt;&gt;"",G56,IF(C56="Receipt",Setup!$B$7,IF(C56="Payment",Setup!$B$8,""))))))</f>
        <v/>
      </c>
      <c r="J56" s="28">
        <f>IF(OR(B56="",C56="",F56="",H56="",I56=""),"",IF(OR(H56="Completed",H56="Canceled"),0,F56*I56))</f>
        <v/>
      </c>
      <c r="K56" s="29">
        <f>IF(B56="","",DATE(YEAR(B56),MONTH(B56),1))</f>
        <v/>
      </c>
      <c r="L56" s="30">
        <f>IF(OR(B56="",C56="",D56="",H56="",Setup!$B$3="",Setup!$B$4=""),"",IF(COUNTIFS(Setup!$H$3:$H$16,D56,Setup!$I$3:$I$16,C56)=0,"Category-direction mismatch",IF(OR(H56="Completed",H56="Canceled"),"",IF(B56&lt;Setup!$B$3,"Past expected date",IF(OR(B56&lt;Setup!$B$4,B56&gt;=DATE(YEAR(Setup!$B$4),MONTH(Setup!$B$4)+Setup!$B$9,1)),"Outside 12-month forecast","")))))</f>
        <v/>
      </c>
      <c r="M56" s="25" t="n"/>
    </row>
    <row r="57">
      <c r="A57" s="23" t="n"/>
      <c r="B57" s="24" t="n"/>
      <c r="C57" s="23" t="n"/>
      <c r="D57" s="25" t="n"/>
      <c r="E57" s="25" t="n"/>
      <c r="F57" s="20" t="n"/>
      <c r="G57" s="26" t="n"/>
      <c r="H57" s="23" t="n"/>
      <c r="I57" s="27">
        <f>IF(OR(C57="",H57=""),"",IF(OR(H57="Completed",H57="Canceled"),0,IF(H57="Committed",1,IF(G57&lt;&gt;"",G57,IF(C57="Receipt",Setup!$B$7,IF(C57="Payment",Setup!$B$8,""))))))</f>
        <v/>
      </c>
      <c r="J57" s="28">
        <f>IF(OR(B57="",C57="",F57="",H57="",I57=""),"",IF(OR(H57="Completed",H57="Canceled"),0,F57*I57))</f>
        <v/>
      </c>
      <c r="K57" s="29">
        <f>IF(B57="","",DATE(YEAR(B57),MONTH(B57),1))</f>
        <v/>
      </c>
      <c r="L57" s="30">
        <f>IF(OR(B57="",C57="",D57="",H57="",Setup!$B$3="",Setup!$B$4=""),"",IF(COUNTIFS(Setup!$H$3:$H$16,D57,Setup!$I$3:$I$16,C57)=0,"Category-direction mismatch",IF(OR(H57="Completed",H57="Canceled"),"",IF(B57&lt;Setup!$B$3,"Past expected date",IF(OR(B57&lt;Setup!$B$4,B57&gt;=DATE(YEAR(Setup!$B$4),MONTH(Setup!$B$4)+Setup!$B$9,1)),"Outside 12-month forecast","")))))</f>
        <v/>
      </c>
      <c r="M57" s="25" t="n"/>
    </row>
    <row r="58">
      <c r="A58" s="23" t="n"/>
      <c r="B58" s="24" t="n"/>
      <c r="C58" s="23" t="n"/>
      <c r="D58" s="25" t="n"/>
      <c r="E58" s="25" t="n"/>
      <c r="F58" s="20" t="n"/>
      <c r="G58" s="26" t="n"/>
      <c r="H58" s="23" t="n"/>
      <c r="I58" s="27">
        <f>IF(OR(C58="",H58=""),"",IF(OR(H58="Completed",H58="Canceled"),0,IF(H58="Committed",1,IF(G58&lt;&gt;"",G58,IF(C58="Receipt",Setup!$B$7,IF(C58="Payment",Setup!$B$8,""))))))</f>
        <v/>
      </c>
      <c r="J58" s="28">
        <f>IF(OR(B58="",C58="",F58="",H58="",I58=""),"",IF(OR(H58="Completed",H58="Canceled"),0,F58*I58))</f>
        <v/>
      </c>
      <c r="K58" s="29">
        <f>IF(B58="","",DATE(YEAR(B58),MONTH(B58),1))</f>
        <v/>
      </c>
      <c r="L58" s="30">
        <f>IF(OR(B58="",C58="",D58="",H58="",Setup!$B$3="",Setup!$B$4=""),"",IF(COUNTIFS(Setup!$H$3:$H$16,D58,Setup!$I$3:$I$16,C58)=0,"Category-direction mismatch",IF(OR(H58="Completed",H58="Canceled"),"",IF(B58&lt;Setup!$B$3,"Past expected date",IF(OR(B58&lt;Setup!$B$4,B58&gt;=DATE(YEAR(Setup!$B$4),MONTH(Setup!$B$4)+Setup!$B$9,1)),"Outside 12-month forecast","")))))</f>
        <v/>
      </c>
      <c r="M58" s="25" t="n"/>
    </row>
    <row r="59">
      <c r="A59" s="23" t="n"/>
      <c r="B59" s="24" t="n"/>
      <c r="C59" s="23" t="n"/>
      <c r="D59" s="25" t="n"/>
      <c r="E59" s="25" t="n"/>
      <c r="F59" s="20" t="n"/>
      <c r="G59" s="26" t="n"/>
      <c r="H59" s="23" t="n"/>
      <c r="I59" s="27">
        <f>IF(OR(C59="",H59=""),"",IF(OR(H59="Completed",H59="Canceled"),0,IF(H59="Committed",1,IF(G59&lt;&gt;"",G59,IF(C59="Receipt",Setup!$B$7,IF(C59="Payment",Setup!$B$8,""))))))</f>
        <v/>
      </c>
      <c r="J59" s="28">
        <f>IF(OR(B59="",C59="",F59="",H59="",I59=""),"",IF(OR(H59="Completed",H59="Canceled"),0,F59*I59))</f>
        <v/>
      </c>
      <c r="K59" s="29">
        <f>IF(B59="","",DATE(YEAR(B59),MONTH(B59),1))</f>
        <v/>
      </c>
      <c r="L59" s="30">
        <f>IF(OR(B59="",C59="",D59="",H59="",Setup!$B$3="",Setup!$B$4=""),"",IF(COUNTIFS(Setup!$H$3:$H$16,D59,Setup!$I$3:$I$16,C59)=0,"Category-direction mismatch",IF(OR(H59="Completed",H59="Canceled"),"",IF(B59&lt;Setup!$B$3,"Past expected date",IF(OR(B59&lt;Setup!$B$4,B59&gt;=DATE(YEAR(Setup!$B$4),MONTH(Setup!$B$4)+Setup!$B$9,1)),"Outside 12-month forecast","")))))</f>
        <v/>
      </c>
      <c r="M59" s="25" t="n"/>
    </row>
    <row r="60">
      <c r="A60" s="23" t="n"/>
      <c r="B60" s="24" t="n"/>
      <c r="C60" s="23" t="n"/>
      <c r="D60" s="25" t="n"/>
      <c r="E60" s="25" t="n"/>
      <c r="F60" s="20" t="n"/>
      <c r="G60" s="26" t="n"/>
      <c r="H60" s="23" t="n"/>
      <c r="I60" s="27">
        <f>IF(OR(C60="",H60=""),"",IF(OR(H60="Completed",H60="Canceled"),0,IF(H60="Committed",1,IF(G60&lt;&gt;"",G60,IF(C60="Receipt",Setup!$B$7,IF(C60="Payment",Setup!$B$8,""))))))</f>
        <v/>
      </c>
      <c r="J60" s="28">
        <f>IF(OR(B60="",C60="",F60="",H60="",I60=""),"",IF(OR(H60="Completed",H60="Canceled"),0,F60*I60))</f>
        <v/>
      </c>
      <c r="K60" s="29">
        <f>IF(B60="","",DATE(YEAR(B60),MONTH(B60),1))</f>
        <v/>
      </c>
      <c r="L60" s="30">
        <f>IF(OR(B60="",C60="",D60="",H60="",Setup!$B$3="",Setup!$B$4=""),"",IF(COUNTIFS(Setup!$H$3:$H$16,D60,Setup!$I$3:$I$16,C60)=0,"Category-direction mismatch",IF(OR(H60="Completed",H60="Canceled"),"",IF(B60&lt;Setup!$B$3,"Past expected date",IF(OR(B60&lt;Setup!$B$4,B60&gt;=DATE(YEAR(Setup!$B$4),MONTH(Setup!$B$4)+Setup!$B$9,1)),"Outside 12-month forecast","")))))</f>
        <v/>
      </c>
      <c r="M60" s="25" t="n"/>
    </row>
    <row r="61">
      <c r="A61" s="23" t="n"/>
      <c r="B61" s="24" t="n"/>
      <c r="C61" s="23" t="n"/>
      <c r="D61" s="25" t="n"/>
      <c r="E61" s="25" t="n"/>
      <c r="F61" s="20" t="n"/>
      <c r="G61" s="26" t="n"/>
      <c r="H61" s="23" t="n"/>
      <c r="I61" s="27">
        <f>IF(OR(C61="",H61=""),"",IF(OR(H61="Completed",H61="Canceled"),0,IF(H61="Committed",1,IF(G61&lt;&gt;"",G61,IF(C61="Receipt",Setup!$B$7,IF(C61="Payment",Setup!$B$8,""))))))</f>
        <v/>
      </c>
      <c r="J61" s="28">
        <f>IF(OR(B61="",C61="",F61="",H61="",I61=""),"",IF(OR(H61="Completed",H61="Canceled"),0,F61*I61))</f>
        <v/>
      </c>
      <c r="K61" s="29">
        <f>IF(B61="","",DATE(YEAR(B61),MONTH(B61),1))</f>
        <v/>
      </c>
      <c r="L61" s="30">
        <f>IF(OR(B61="",C61="",D61="",H61="",Setup!$B$3="",Setup!$B$4=""),"",IF(COUNTIFS(Setup!$H$3:$H$16,D61,Setup!$I$3:$I$16,C61)=0,"Category-direction mismatch",IF(OR(H61="Completed",H61="Canceled"),"",IF(B61&lt;Setup!$B$3,"Past expected date",IF(OR(B61&lt;Setup!$B$4,B61&gt;=DATE(YEAR(Setup!$B$4),MONTH(Setup!$B$4)+Setup!$B$9,1)),"Outside 12-month forecast","")))))</f>
        <v/>
      </c>
      <c r="M61" s="25" t="n"/>
    </row>
    <row r="62">
      <c r="A62" s="23" t="n"/>
      <c r="B62" s="24" t="n"/>
      <c r="C62" s="23" t="n"/>
      <c r="D62" s="25" t="n"/>
      <c r="E62" s="25" t="n"/>
      <c r="F62" s="20" t="n"/>
      <c r="G62" s="26" t="n"/>
      <c r="H62" s="23" t="n"/>
      <c r="I62" s="27">
        <f>IF(OR(C62="",H62=""),"",IF(OR(H62="Completed",H62="Canceled"),0,IF(H62="Committed",1,IF(G62&lt;&gt;"",G62,IF(C62="Receipt",Setup!$B$7,IF(C62="Payment",Setup!$B$8,""))))))</f>
        <v/>
      </c>
      <c r="J62" s="28">
        <f>IF(OR(B62="",C62="",F62="",H62="",I62=""),"",IF(OR(H62="Completed",H62="Canceled"),0,F62*I62))</f>
        <v/>
      </c>
      <c r="K62" s="29">
        <f>IF(B62="","",DATE(YEAR(B62),MONTH(B62),1))</f>
        <v/>
      </c>
      <c r="L62" s="30">
        <f>IF(OR(B62="",C62="",D62="",H62="",Setup!$B$3="",Setup!$B$4=""),"",IF(COUNTIFS(Setup!$H$3:$H$16,D62,Setup!$I$3:$I$16,C62)=0,"Category-direction mismatch",IF(OR(H62="Completed",H62="Canceled"),"",IF(B62&lt;Setup!$B$3,"Past expected date",IF(OR(B62&lt;Setup!$B$4,B62&gt;=DATE(YEAR(Setup!$B$4),MONTH(Setup!$B$4)+Setup!$B$9,1)),"Outside 12-month forecast","")))))</f>
        <v/>
      </c>
      <c r="M62" s="25" t="n"/>
    </row>
    <row r="63">
      <c r="A63" s="23" t="n"/>
      <c r="B63" s="24" t="n"/>
      <c r="C63" s="23" t="n"/>
      <c r="D63" s="25" t="n"/>
      <c r="E63" s="25" t="n"/>
      <c r="F63" s="20" t="n"/>
      <c r="G63" s="26" t="n"/>
      <c r="H63" s="23" t="n"/>
      <c r="I63" s="27">
        <f>IF(OR(C63="",H63=""),"",IF(OR(H63="Completed",H63="Canceled"),0,IF(H63="Committed",1,IF(G63&lt;&gt;"",G63,IF(C63="Receipt",Setup!$B$7,IF(C63="Payment",Setup!$B$8,""))))))</f>
        <v/>
      </c>
      <c r="J63" s="28">
        <f>IF(OR(B63="",C63="",F63="",H63="",I63=""),"",IF(OR(H63="Completed",H63="Canceled"),0,F63*I63))</f>
        <v/>
      </c>
      <c r="K63" s="29">
        <f>IF(B63="","",DATE(YEAR(B63),MONTH(B63),1))</f>
        <v/>
      </c>
      <c r="L63" s="30">
        <f>IF(OR(B63="",C63="",D63="",H63="",Setup!$B$3="",Setup!$B$4=""),"",IF(COUNTIFS(Setup!$H$3:$H$16,D63,Setup!$I$3:$I$16,C63)=0,"Category-direction mismatch",IF(OR(H63="Completed",H63="Canceled"),"",IF(B63&lt;Setup!$B$3,"Past expected date",IF(OR(B63&lt;Setup!$B$4,B63&gt;=DATE(YEAR(Setup!$B$4),MONTH(Setup!$B$4)+Setup!$B$9,1)),"Outside 12-month forecast","")))))</f>
        <v/>
      </c>
      <c r="M63" s="25" t="n"/>
    </row>
    <row r="64">
      <c r="A64" s="23" t="n"/>
      <c r="B64" s="24" t="n"/>
      <c r="C64" s="23" t="n"/>
      <c r="D64" s="25" t="n"/>
      <c r="E64" s="25" t="n"/>
      <c r="F64" s="20" t="n"/>
      <c r="G64" s="26" t="n"/>
      <c r="H64" s="23" t="n"/>
      <c r="I64" s="27">
        <f>IF(OR(C64="",H64=""),"",IF(OR(H64="Completed",H64="Canceled"),0,IF(H64="Committed",1,IF(G64&lt;&gt;"",G64,IF(C64="Receipt",Setup!$B$7,IF(C64="Payment",Setup!$B$8,""))))))</f>
        <v/>
      </c>
      <c r="J64" s="28">
        <f>IF(OR(B64="",C64="",F64="",H64="",I64=""),"",IF(OR(H64="Completed",H64="Canceled"),0,F64*I64))</f>
        <v/>
      </c>
      <c r="K64" s="29">
        <f>IF(B64="","",DATE(YEAR(B64),MONTH(B64),1))</f>
        <v/>
      </c>
      <c r="L64" s="30">
        <f>IF(OR(B64="",C64="",D64="",H64="",Setup!$B$3="",Setup!$B$4=""),"",IF(COUNTIFS(Setup!$H$3:$H$16,D64,Setup!$I$3:$I$16,C64)=0,"Category-direction mismatch",IF(OR(H64="Completed",H64="Canceled"),"",IF(B64&lt;Setup!$B$3,"Past expected date",IF(OR(B64&lt;Setup!$B$4,B64&gt;=DATE(YEAR(Setup!$B$4),MONTH(Setup!$B$4)+Setup!$B$9,1)),"Outside 12-month forecast","")))))</f>
        <v/>
      </c>
      <c r="M64" s="25" t="n"/>
    </row>
    <row r="65">
      <c r="A65" s="23" t="n"/>
      <c r="B65" s="24" t="n"/>
      <c r="C65" s="23" t="n"/>
      <c r="D65" s="25" t="n"/>
      <c r="E65" s="25" t="n"/>
      <c r="F65" s="20" t="n"/>
      <c r="G65" s="26" t="n"/>
      <c r="H65" s="23" t="n"/>
      <c r="I65" s="27">
        <f>IF(OR(C65="",H65=""),"",IF(OR(H65="Completed",H65="Canceled"),0,IF(H65="Committed",1,IF(G65&lt;&gt;"",G65,IF(C65="Receipt",Setup!$B$7,IF(C65="Payment",Setup!$B$8,""))))))</f>
        <v/>
      </c>
      <c r="J65" s="28">
        <f>IF(OR(B65="",C65="",F65="",H65="",I65=""),"",IF(OR(H65="Completed",H65="Canceled"),0,F65*I65))</f>
        <v/>
      </c>
      <c r="K65" s="29">
        <f>IF(B65="","",DATE(YEAR(B65),MONTH(B65),1))</f>
        <v/>
      </c>
      <c r="L65" s="30">
        <f>IF(OR(B65="",C65="",D65="",H65="",Setup!$B$3="",Setup!$B$4=""),"",IF(COUNTIFS(Setup!$H$3:$H$16,D65,Setup!$I$3:$I$16,C65)=0,"Category-direction mismatch",IF(OR(H65="Completed",H65="Canceled"),"",IF(B65&lt;Setup!$B$3,"Past expected date",IF(OR(B65&lt;Setup!$B$4,B65&gt;=DATE(YEAR(Setup!$B$4),MONTH(Setup!$B$4)+Setup!$B$9,1)),"Outside 12-month forecast","")))))</f>
        <v/>
      </c>
      <c r="M65" s="25" t="n"/>
    </row>
    <row r="66">
      <c r="A66" s="23" t="n"/>
      <c r="B66" s="24" t="n"/>
      <c r="C66" s="23" t="n"/>
      <c r="D66" s="25" t="n"/>
      <c r="E66" s="25" t="n"/>
      <c r="F66" s="20" t="n"/>
      <c r="G66" s="26" t="n"/>
      <c r="H66" s="23" t="n"/>
      <c r="I66" s="27">
        <f>IF(OR(C66="",H66=""),"",IF(OR(H66="Completed",H66="Canceled"),0,IF(H66="Committed",1,IF(G66&lt;&gt;"",G66,IF(C66="Receipt",Setup!$B$7,IF(C66="Payment",Setup!$B$8,""))))))</f>
        <v/>
      </c>
      <c r="J66" s="28">
        <f>IF(OR(B66="",C66="",F66="",H66="",I66=""),"",IF(OR(H66="Completed",H66="Canceled"),0,F66*I66))</f>
        <v/>
      </c>
      <c r="K66" s="29">
        <f>IF(B66="","",DATE(YEAR(B66),MONTH(B66),1))</f>
        <v/>
      </c>
      <c r="L66" s="30">
        <f>IF(OR(B66="",C66="",D66="",H66="",Setup!$B$3="",Setup!$B$4=""),"",IF(COUNTIFS(Setup!$H$3:$H$16,D66,Setup!$I$3:$I$16,C66)=0,"Category-direction mismatch",IF(OR(H66="Completed",H66="Canceled"),"",IF(B66&lt;Setup!$B$3,"Past expected date",IF(OR(B66&lt;Setup!$B$4,B66&gt;=DATE(YEAR(Setup!$B$4),MONTH(Setup!$B$4)+Setup!$B$9,1)),"Outside 12-month forecast","")))))</f>
        <v/>
      </c>
      <c r="M66" s="25" t="n"/>
    </row>
    <row r="67">
      <c r="A67" s="23" t="n"/>
      <c r="B67" s="24" t="n"/>
      <c r="C67" s="23" t="n"/>
      <c r="D67" s="25" t="n"/>
      <c r="E67" s="25" t="n"/>
      <c r="F67" s="20" t="n"/>
      <c r="G67" s="26" t="n"/>
      <c r="H67" s="23" t="n"/>
      <c r="I67" s="27">
        <f>IF(OR(C67="",H67=""),"",IF(OR(H67="Completed",H67="Canceled"),0,IF(H67="Committed",1,IF(G67&lt;&gt;"",G67,IF(C67="Receipt",Setup!$B$7,IF(C67="Payment",Setup!$B$8,""))))))</f>
        <v/>
      </c>
      <c r="J67" s="28">
        <f>IF(OR(B67="",C67="",F67="",H67="",I67=""),"",IF(OR(H67="Completed",H67="Canceled"),0,F67*I67))</f>
        <v/>
      </c>
      <c r="K67" s="29">
        <f>IF(B67="","",DATE(YEAR(B67),MONTH(B67),1))</f>
        <v/>
      </c>
      <c r="L67" s="30">
        <f>IF(OR(B67="",C67="",D67="",H67="",Setup!$B$3="",Setup!$B$4=""),"",IF(COUNTIFS(Setup!$H$3:$H$16,D67,Setup!$I$3:$I$16,C67)=0,"Category-direction mismatch",IF(OR(H67="Completed",H67="Canceled"),"",IF(B67&lt;Setup!$B$3,"Past expected date",IF(OR(B67&lt;Setup!$B$4,B67&gt;=DATE(YEAR(Setup!$B$4),MONTH(Setup!$B$4)+Setup!$B$9,1)),"Outside 12-month forecast","")))))</f>
        <v/>
      </c>
      <c r="M67" s="25" t="n"/>
    </row>
    <row r="68">
      <c r="A68" s="23" t="n"/>
      <c r="B68" s="24" t="n"/>
      <c r="C68" s="23" t="n"/>
      <c r="D68" s="25" t="n"/>
      <c r="E68" s="25" t="n"/>
      <c r="F68" s="20" t="n"/>
      <c r="G68" s="26" t="n"/>
      <c r="H68" s="23" t="n"/>
      <c r="I68" s="27">
        <f>IF(OR(C68="",H68=""),"",IF(OR(H68="Completed",H68="Canceled"),0,IF(H68="Committed",1,IF(G68&lt;&gt;"",G68,IF(C68="Receipt",Setup!$B$7,IF(C68="Payment",Setup!$B$8,""))))))</f>
        <v/>
      </c>
      <c r="J68" s="28">
        <f>IF(OR(B68="",C68="",F68="",H68="",I68=""),"",IF(OR(H68="Completed",H68="Canceled"),0,F68*I68))</f>
        <v/>
      </c>
      <c r="K68" s="29">
        <f>IF(B68="","",DATE(YEAR(B68),MONTH(B68),1))</f>
        <v/>
      </c>
      <c r="L68" s="30">
        <f>IF(OR(B68="",C68="",D68="",H68="",Setup!$B$3="",Setup!$B$4=""),"",IF(COUNTIFS(Setup!$H$3:$H$16,D68,Setup!$I$3:$I$16,C68)=0,"Category-direction mismatch",IF(OR(H68="Completed",H68="Canceled"),"",IF(B68&lt;Setup!$B$3,"Past expected date",IF(OR(B68&lt;Setup!$B$4,B68&gt;=DATE(YEAR(Setup!$B$4),MONTH(Setup!$B$4)+Setup!$B$9,1)),"Outside 12-month forecast","")))))</f>
        <v/>
      </c>
      <c r="M68" s="25" t="n"/>
    </row>
    <row r="69">
      <c r="A69" s="23" t="n"/>
      <c r="B69" s="24" t="n"/>
      <c r="C69" s="23" t="n"/>
      <c r="D69" s="25" t="n"/>
      <c r="E69" s="25" t="n"/>
      <c r="F69" s="20" t="n"/>
      <c r="G69" s="26" t="n"/>
      <c r="H69" s="23" t="n"/>
      <c r="I69" s="27">
        <f>IF(OR(C69="",H69=""),"",IF(OR(H69="Completed",H69="Canceled"),0,IF(H69="Committed",1,IF(G69&lt;&gt;"",G69,IF(C69="Receipt",Setup!$B$7,IF(C69="Payment",Setup!$B$8,""))))))</f>
        <v/>
      </c>
      <c r="J69" s="28">
        <f>IF(OR(B69="",C69="",F69="",H69="",I69=""),"",IF(OR(H69="Completed",H69="Canceled"),0,F69*I69))</f>
        <v/>
      </c>
      <c r="K69" s="29">
        <f>IF(B69="","",DATE(YEAR(B69),MONTH(B69),1))</f>
        <v/>
      </c>
      <c r="L69" s="30">
        <f>IF(OR(B69="",C69="",D69="",H69="",Setup!$B$3="",Setup!$B$4=""),"",IF(COUNTIFS(Setup!$H$3:$H$16,D69,Setup!$I$3:$I$16,C69)=0,"Category-direction mismatch",IF(OR(H69="Completed",H69="Canceled"),"",IF(B69&lt;Setup!$B$3,"Past expected date",IF(OR(B69&lt;Setup!$B$4,B69&gt;=DATE(YEAR(Setup!$B$4),MONTH(Setup!$B$4)+Setup!$B$9,1)),"Outside 12-month forecast","")))))</f>
        <v/>
      </c>
      <c r="M69" s="25" t="n"/>
    </row>
    <row r="70">
      <c r="A70" s="23" t="n"/>
      <c r="B70" s="24" t="n"/>
      <c r="C70" s="23" t="n"/>
      <c r="D70" s="25" t="n"/>
      <c r="E70" s="25" t="n"/>
      <c r="F70" s="20" t="n"/>
      <c r="G70" s="26" t="n"/>
      <c r="H70" s="23" t="n"/>
      <c r="I70" s="27">
        <f>IF(OR(C70="",H70=""),"",IF(OR(H70="Completed",H70="Canceled"),0,IF(H70="Committed",1,IF(G70&lt;&gt;"",G70,IF(C70="Receipt",Setup!$B$7,IF(C70="Payment",Setup!$B$8,""))))))</f>
        <v/>
      </c>
      <c r="J70" s="28">
        <f>IF(OR(B70="",C70="",F70="",H70="",I70=""),"",IF(OR(H70="Completed",H70="Canceled"),0,F70*I70))</f>
        <v/>
      </c>
      <c r="K70" s="29">
        <f>IF(B70="","",DATE(YEAR(B70),MONTH(B70),1))</f>
        <v/>
      </c>
      <c r="L70" s="30">
        <f>IF(OR(B70="",C70="",D70="",H70="",Setup!$B$3="",Setup!$B$4=""),"",IF(COUNTIFS(Setup!$H$3:$H$16,D70,Setup!$I$3:$I$16,C70)=0,"Category-direction mismatch",IF(OR(H70="Completed",H70="Canceled"),"",IF(B70&lt;Setup!$B$3,"Past expected date",IF(OR(B70&lt;Setup!$B$4,B70&gt;=DATE(YEAR(Setup!$B$4),MONTH(Setup!$B$4)+Setup!$B$9,1)),"Outside 12-month forecast","")))))</f>
        <v/>
      </c>
      <c r="M70" s="25" t="n"/>
    </row>
    <row r="71">
      <c r="A71" s="23" t="n"/>
      <c r="B71" s="24" t="n"/>
      <c r="C71" s="23" t="n"/>
      <c r="D71" s="25" t="n"/>
      <c r="E71" s="25" t="n"/>
      <c r="F71" s="20" t="n"/>
      <c r="G71" s="26" t="n"/>
      <c r="H71" s="23" t="n"/>
      <c r="I71" s="27">
        <f>IF(OR(C71="",H71=""),"",IF(OR(H71="Completed",H71="Canceled"),0,IF(H71="Committed",1,IF(G71&lt;&gt;"",G71,IF(C71="Receipt",Setup!$B$7,IF(C71="Payment",Setup!$B$8,""))))))</f>
        <v/>
      </c>
      <c r="J71" s="28">
        <f>IF(OR(B71="",C71="",F71="",H71="",I71=""),"",IF(OR(H71="Completed",H71="Canceled"),0,F71*I71))</f>
        <v/>
      </c>
      <c r="K71" s="29">
        <f>IF(B71="","",DATE(YEAR(B71),MONTH(B71),1))</f>
        <v/>
      </c>
      <c r="L71" s="30">
        <f>IF(OR(B71="",C71="",D71="",H71="",Setup!$B$3="",Setup!$B$4=""),"",IF(COUNTIFS(Setup!$H$3:$H$16,D71,Setup!$I$3:$I$16,C71)=0,"Category-direction mismatch",IF(OR(H71="Completed",H71="Canceled"),"",IF(B71&lt;Setup!$B$3,"Past expected date",IF(OR(B71&lt;Setup!$B$4,B71&gt;=DATE(YEAR(Setup!$B$4),MONTH(Setup!$B$4)+Setup!$B$9,1)),"Outside 12-month forecast","")))))</f>
        <v/>
      </c>
      <c r="M71" s="25" t="n"/>
    </row>
    <row r="72">
      <c r="A72" s="23" t="n"/>
      <c r="B72" s="24" t="n"/>
      <c r="C72" s="23" t="n"/>
      <c r="D72" s="25" t="n"/>
      <c r="E72" s="25" t="n"/>
      <c r="F72" s="20" t="n"/>
      <c r="G72" s="26" t="n"/>
      <c r="H72" s="23" t="n"/>
      <c r="I72" s="27">
        <f>IF(OR(C72="",H72=""),"",IF(OR(H72="Completed",H72="Canceled"),0,IF(H72="Committed",1,IF(G72&lt;&gt;"",G72,IF(C72="Receipt",Setup!$B$7,IF(C72="Payment",Setup!$B$8,""))))))</f>
        <v/>
      </c>
      <c r="J72" s="28">
        <f>IF(OR(B72="",C72="",F72="",H72="",I72=""),"",IF(OR(H72="Completed",H72="Canceled"),0,F72*I72))</f>
        <v/>
      </c>
      <c r="K72" s="29">
        <f>IF(B72="","",DATE(YEAR(B72),MONTH(B72),1))</f>
        <v/>
      </c>
      <c r="L72" s="30">
        <f>IF(OR(B72="",C72="",D72="",H72="",Setup!$B$3="",Setup!$B$4=""),"",IF(COUNTIFS(Setup!$H$3:$H$16,D72,Setup!$I$3:$I$16,C72)=0,"Category-direction mismatch",IF(OR(H72="Completed",H72="Canceled"),"",IF(B72&lt;Setup!$B$3,"Past expected date",IF(OR(B72&lt;Setup!$B$4,B72&gt;=DATE(YEAR(Setup!$B$4),MONTH(Setup!$B$4)+Setup!$B$9,1)),"Outside 12-month forecast","")))))</f>
        <v/>
      </c>
      <c r="M72" s="25" t="n"/>
    </row>
    <row r="73">
      <c r="A73" s="23" t="n"/>
      <c r="B73" s="24" t="n"/>
      <c r="C73" s="23" t="n"/>
      <c r="D73" s="25" t="n"/>
      <c r="E73" s="25" t="n"/>
      <c r="F73" s="20" t="n"/>
      <c r="G73" s="26" t="n"/>
      <c r="H73" s="23" t="n"/>
      <c r="I73" s="27">
        <f>IF(OR(C73="",H73=""),"",IF(OR(H73="Completed",H73="Canceled"),0,IF(H73="Committed",1,IF(G73&lt;&gt;"",G73,IF(C73="Receipt",Setup!$B$7,IF(C73="Payment",Setup!$B$8,""))))))</f>
        <v/>
      </c>
      <c r="J73" s="28">
        <f>IF(OR(B73="",C73="",F73="",H73="",I73=""),"",IF(OR(H73="Completed",H73="Canceled"),0,F73*I73))</f>
        <v/>
      </c>
      <c r="K73" s="29">
        <f>IF(B73="","",DATE(YEAR(B73),MONTH(B73),1))</f>
        <v/>
      </c>
      <c r="L73" s="30">
        <f>IF(OR(B73="",C73="",D73="",H73="",Setup!$B$3="",Setup!$B$4=""),"",IF(COUNTIFS(Setup!$H$3:$H$16,D73,Setup!$I$3:$I$16,C73)=0,"Category-direction mismatch",IF(OR(H73="Completed",H73="Canceled"),"",IF(B73&lt;Setup!$B$3,"Past expected date",IF(OR(B73&lt;Setup!$B$4,B73&gt;=DATE(YEAR(Setup!$B$4),MONTH(Setup!$B$4)+Setup!$B$9,1)),"Outside 12-month forecast","")))))</f>
        <v/>
      </c>
      <c r="M73" s="25" t="n"/>
    </row>
    <row r="74">
      <c r="A74" s="23" t="n"/>
      <c r="B74" s="24" t="n"/>
      <c r="C74" s="23" t="n"/>
      <c r="D74" s="25" t="n"/>
      <c r="E74" s="25" t="n"/>
      <c r="F74" s="20" t="n"/>
      <c r="G74" s="26" t="n"/>
      <c r="H74" s="23" t="n"/>
      <c r="I74" s="27">
        <f>IF(OR(C74="",H74=""),"",IF(OR(H74="Completed",H74="Canceled"),0,IF(H74="Committed",1,IF(G74&lt;&gt;"",G74,IF(C74="Receipt",Setup!$B$7,IF(C74="Payment",Setup!$B$8,""))))))</f>
        <v/>
      </c>
      <c r="J74" s="28">
        <f>IF(OR(B74="",C74="",F74="",H74="",I74=""),"",IF(OR(H74="Completed",H74="Canceled"),0,F74*I74))</f>
        <v/>
      </c>
      <c r="K74" s="29">
        <f>IF(B74="","",DATE(YEAR(B74),MONTH(B74),1))</f>
        <v/>
      </c>
      <c r="L74" s="30">
        <f>IF(OR(B74="",C74="",D74="",H74="",Setup!$B$3="",Setup!$B$4=""),"",IF(COUNTIFS(Setup!$H$3:$H$16,D74,Setup!$I$3:$I$16,C74)=0,"Category-direction mismatch",IF(OR(H74="Completed",H74="Canceled"),"",IF(B74&lt;Setup!$B$3,"Past expected date",IF(OR(B74&lt;Setup!$B$4,B74&gt;=DATE(YEAR(Setup!$B$4),MONTH(Setup!$B$4)+Setup!$B$9,1)),"Outside 12-month forecast","")))))</f>
        <v/>
      </c>
      <c r="M74" s="25" t="n"/>
    </row>
    <row r="75">
      <c r="A75" s="23" t="n"/>
      <c r="B75" s="24" t="n"/>
      <c r="C75" s="23" t="n"/>
      <c r="D75" s="25" t="n"/>
      <c r="E75" s="25" t="n"/>
      <c r="F75" s="20" t="n"/>
      <c r="G75" s="26" t="n"/>
      <c r="H75" s="23" t="n"/>
      <c r="I75" s="27">
        <f>IF(OR(C75="",H75=""),"",IF(OR(H75="Completed",H75="Canceled"),0,IF(H75="Committed",1,IF(G75&lt;&gt;"",G75,IF(C75="Receipt",Setup!$B$7,IF(C75="Payment",Setup!$B$8,""))))))</f>
        <v/>
      </c>
      <c r="J75" s="28">
        <f>IF(OR(B75="",C75="",F75="",H75="",I75=""),"",IF(OR(H75="Completed",H75="Canceled"),0,F75*I75))</f>
        <v/>
      </c>
      <c r="K75" s="29">
        <f>IF(B75="","",DATE(YEAR(B75),MONTH(B75),1))</f>
        <v/>
      </c>
      <c r="L75" s="30">
        <f>IF(OR(B75="",C75="",D75="",H75="",Setup!$B$3="",Setup!$B$4=""),"",IF(COUNTIFS(Setup!$H$3:$H$16,D75,Setup!$I$3:$I$16,C75)=0,"Category-direction mismatch",IF(OR(H75="Completed",H75="Canceled"),"",IF(B75&lt;Setup!$B$3,"Past expected date",IF(OR(B75&lt;Setup!$B$4,B75&gt;=DATE(YEAR(Setup!$B$4),MONTH(Setup!$B$4)+Setup!$B$9,1)),"Outside 12-month forecast","")))))</f>
        <v/>
      </c>
      <c r="M75" s="25" t="n"/>
    </row>
    <row r="76">
      <c r="A76" s="23" t="n"/>
      <c r="B76" s="24" t="n"/>
      <c r="C76" s="23" t="n"/>
      <c r="D76" s="25" t="n"/>
      <c r="E76" s="25" t="n"/>
      <c r="F76" s="20" t="n"/>
      <c r="G76" s="26" t="n"/>
      <c r="H76" s="23" t="n"/>
      <c r="I76" s="27">
        <f>IF(OR(C76="",H76=""),"",IF(OR(H76="Completed",H76="Canceled"),0,IF(H76="Committed",1,IF(G76&lt;&gt;"",G76,IF(C76="Receipt",Setup!$B$7,IF(C76="Payment",Setup!$B$8,""))))))</f>
        <v/>
      </c>
      <c r="J76" s="28">
        <f>IF(OR(B76="",C76="",F76="",H76="",I76=""),"",IF(OR(H76="Completed",H76="Canceled"),0,F76*I76))</f>
        <v/>
      </c>
      <c r="K76" s="29">
        <f>IF(B76="","",DATE(YEAR(B76),MONTH(B76),1))</f>
        <v/>
      </c>
      <c r="L76" s="30">
        <f>IF(OR(B76="",C76="",D76="",H76="",Setup!$B$3="",Setup!$B$4=""),"",IF(COUNTIFS(Setup!$H$3:$H$16,D76,Setup!$I$3:$I$16,C76)=0,"Category-direction mismatch",IF(OR(H76="Completed",H76="Canceled"),"",IF(B76&lt;Setup!$B$3,"Past expected date",IF(OR(B76&lt;Setup!$B$4,B76&gt;=DATE(YEAR(Setup!$B$4),MONTH(Setup!$B$4)+Setup!$B$9,1)),"Outside 12-month forecast","")))))</f>
        <v/>
      </c>
      <c r="M76" s="25" t="n"/>
    </row>
    <row r="77">
      <c r="A77" s="23" t="n"/>
      <c r="B77" s="24" t="n"/>
      <c r="C77" s="23" t="n"/>
      <c r="D77" s="25" t="n"/>
      <c r="E77" s="25" t="n"/>
      <c r="F77" s="20" t="n"/>
      <c r="G77" s="26" t="n"/>
      <c r="H77" s="23" t="n"/>
      <c r="I77" s="27">
        <f>IF(OR(C77="",H77=""),"",IF(OR(H77="Completed",H77="Canceled"),0,IF(H77="Committed",1,IF(G77&lt;&gt;"",G77,IF(C77="Receipt",Setup!$B$7,IF(C77="Payment",Setup!$B$8,""))))))</f>
        <v/>
      </c>
      <c r="J77" s="28">
        <f>IF(OR(B77="",C77="",F77="",H77="",I77=""),"",IF(OR(H77="Completed",H77="Canceled"),0,F77*I77))</f>
        <v/>
      </c>
      <c r="K77" s="29">
        <f>IF(B77="","",DATE(YEAR(B77),MONTH(B77),1))</f>
        <v/>
      </c>
      <c r="L77" s="30">
        <f>IF(OR(B77="",C77="",D77="",H77="",Setup!$B$3="",Setup!$B$4=""),"",IF(COUNTIFS(Setup!$H$3:$H$16,D77,Setup!$I$3:$I$16,C77)=0,"Category-direction mismatch",IF(OR(H77="Completed",H77="Canceled"),"",IF(B77&lt;Setup!$B$3,"Past expected date",IF(OR(B77&lt;Setup!$B$4,B77&gt;=DATE(YEAR(Setup!$B$4),MONTH(Setup!$B$4)+Setup!$B$9,1)),"Outside 12-month forecast","")))))</f>
        <v/>
      </c>
      <c r="M77" s="25" t="n"/>
    </row>
    <row r="78">
      <c r="A78" s="23" t="n"/>
      <c r="B78" s="24" t="n"/>
      <c r="C78" s="23" t="n"/>
      <c r="D78" s="25" t="n"/>
      <c r="E78" s="25" t="n"/>
      <c r="F78" s="20" t="n"/>
      <c r="G78" s="26" t="n"/>
      <c r="H78" s="23" t="n"/>
      <c r="I78" s="27">
        <f>IF(OR(C78="",H78=""),"",IF(OR(H78="Completed",H78="Canceled"),0,IF(H78="Committed",1,IF(G78&lt;&gt;"",G78,IF(C78="Receipt",Setup!$B$7,IF(C78="Payment",Setup!$B$8,""))))))</f>
        <v/>
      </c>
      <c r="J78" s="28">
        <f>IF(OR(B78="",C78="",F78="",H78="",I78=""),"",IF(OR(H78="Completed",H78="Canceled"),0,F78*I78))</f>
        <v/>
      </c>
      <c r="K78" s="29">
        <f>IF(B78="","",DATE(YEAR(B78),MONTH(B78),1))</f>
        <v/>
      </c>
      <c r="L78" s="30">
        <f>IF(OR(B78="",C78="",D78="",H78="",Setup!$B$3="",Setup!$B$4=""),"",IF(COUNTIFS(Setup!$H$3:$H$16,D78,Setup!$I$3:$I$16,C78)=0,"Category-direction mismatch",IF(OR(H78="Completed",H78="Canceled"),"",IF(B78&lt;Setup!$B$3,"Past expected date",IF(OR(B78&lt;Setup!$B$4,B78&gt;=DATE(YEAR(Setup!$B$4),MONTH(Setup!$B$4)+Setup!$B$9,1)),"Outside 12-month forecast","")))))</f>
        <v/>
      </c>
      <c r="M78" s="25" t="n"/>
    </row>
    <row r="79">
      <c r="A79" s="23" t="n"/>
      <c r="B79" s="24" t="n"/>
      <c r="C79" s="23" t="n"/>
      <c r="D79" s="25" t="n"/>
      <c r="E79" s="25" t="n"/>
      <c r="F79" s="20" t="n"/>
      <c r="G79" s="26" t="n"/>
      <c r="H79" s="23" t="n"/>
      <c r="I79" s="27">
        <f>IF(OR(C79="",H79=""),"",IF(OR(H79="Completed",H79="Canceled"),0,IF(H79="Committed",1,IF(G79&lt;&gt;"",G79,IF(C79="Receipt",Setup!$B$7,IF(C79="Payment",Setup!$B$8,""))))))</f>
        <v/>
      </c>
      <c r="J79" s="28">
        <f>IF(OR(B79="",C79="",F79="",H79="",I79=""),"",IF(OR(H79="Completed",H79="Canceled"),0,F79*I79))</f>
        <v/>
      </c>
      <c r="K79" s="29">
        <f>IF(B79="","",DATE(YEAR(B79),MONTH(B79),1))</f>
        <v/>
      </c>
      <c r="L79" s="30">
        <f>IF(OR(B79="",C79="",D79="",H79="",Setup!$B$3="",Setup!$B$4=""),"",IF(COUNTIFS(Setup!$H$3:$H$16,D79,Setup!$I$3:$I$16,C79)=0,"Category-direction mismatch",IF(OR(H79="Completed",H79="Canceled"),"",IF(B79&lt;Setup!$B$3,"Past expected date",IF(OR(B79&lt;Setup!$B$4,B79&gt;=DATE(YEAR(Setup!$B$4),MONTH(Setup!$B$4)+Setup!$B$9,1)),"Outside 12-month forecast","")))))</f>
        <v/>
      </c>
      <c r="M79" s="25" t="n"/>
    </row>
    <row r="80">
      <c r="A80" s="23" t="n"/>
      <c r="B80" s="24" t="n"/>
      <c r="C80" s="23" t="n"/>
      <c r="D80" s="25" t="n"/>
      <c r="E80" s="25" t="n"/>
      <c r="F80" s="20" t="n"/>
      <c r="G80" s="26" t="n"/>
      <c r="H80" s="23" t="n"/>
      <c r="I80" s="27">
        <f>IF(OR(C80="",H80=""),"",IF(OR(H80="Completed",H80="Canceled"),0,IF(H80="Committed",1,IF(G80&lt;&gt;"",G80,IF(C80="Receipt",Setup!$B$7,IF(C80="Payment",Setup!$B$8,""))))))</f>
        <v/>
      </c>
      <c r="J80" s="28">
        <f>IF(OR(B80="",C80="",F80="",H80="",I80=""),"",IF(OR(H80="Completed",H80="Canceled"),0,F80*I80))</f>
        <v/>
      </c>
      <c r="K80" s="29">
        <f>IF(B80="","",DATE(YEAR(B80),MONTH(B80),1))</f>
        <v/>
      </c>
      <c r="L80" s="30">
        <f>IF(OR(B80="",C80="",D80="",H80="",Setup!$B$3="",Setup!$B$4=""),"",IF(COUNTIFS(Setup!$H$3:$H$16,D80,Setup!$I$3:$I$16,C80)=0,"Category-direction mismatch",IF(OR(H80="Completed",H80="Canceled"),"",IF(B80&lt;Setup!$B$3,"Past expected date",IF(OR(B80&lt;Setup!$B$4,B80&gt;=DATE(YEAR(Setup!$B$4),MONTH(Setup!$B$4)+Setup!$B$9,1)),"Outside 12-month forecast","")))))</f>
        <v/>
      </c>
      <c r="M80" s="25" t="n"/>
    </row>
    <row r="81">
      <c r="A81" s="23" t="n"/>
      <c r="B81" s="24" t="n"/>
      <c r="C81" s="23" t="n"/>
      <c r="D81" s="25" t="n"/>
      <c r="E81" s="25" t="n"/>
      <c r="F81" s="20" t="n"/>
      <c r="G81" s="26" t="n"/>
      <c r="H81" s="23" t="n"/>
      <c r="I81" s="27">
        <f>IF(OR(C81="",H81=""),"",IF(OR(H81="Completed",H81="Canceled"),0,IF(H81="Committed",1,IF(G81&lt;&gt;"",G81,IF(C81="Receipt",Setup!$B$7,IF(C81="Payment",Setup!$B$8,""))))))</f>
        <v/>
      </c>
      <c r="J81" s="28">
        <f>IF(OR(B81="",C81="",F81="",H81="",I81=""),"",IF(OR(H81="Completed",H81="Canceled"),0,F81*I81))</f>
        <v/>
      </c>
      <c r="K81" s="29">
        <f>IF(B81="","",DATE(YEAR(B81),MONTH(B81),1))</f>
        <v/>
      </c>
      <c r="L81" s="30">
        <f>IF(OR(B81="",C81="",D81="",H81="",Setup!$B$3="",Setup!$B$4=""),"",IF(COUNTIFS(Setup!$H$3:$H$16,D81,Setup!$I$3:$I$16,C81)=0,"Category-direction mismatch",IF(OR(H81="Completed",H81="Canceled"),"",IF(B81&lt;Setup!$B$3,"Past expected date",IF(OR(B81&lt;Setup!$B$4,B81&gt;=DATE(YEAR(Setup!$B$4),MONTH(Setup!$B$4)+Setup!$B$9,1)),"Outside 12-month forecast","")))))</f>
        <v/>
      </c>
      <c r="M81" s="25" t="n"/>
    </row>
    <row r="82">
      <c r="A82" s="23" t="n"/>
      <c r="B82" s="24" t="n"/>
      <c r="C82" s="23" t="n"/>
      <c r="D82" s="25" t="n"/>
      <c r="E82" s="25" t="n"/>
      <c r="F82" s="20" t="n"/>
      <c r="G82" s="26" t="n"/>
      <c r="H82" s="23" t="n"/>
      <c r="I82" s="27">
        <f>IF(OR(C82="",H82=""),"",IF(OR(H82="Completed",H82="Canceled"),0,IF(H82="Committed",1,IF(G82&lt;&gt;"",G82,IF(C82="Receipt",Setup!$B$7,IF(C82="Payment",Setup!$B$8,""))))))</f>
        <v/>
      </c>
      <c r="J82" s="28">
        <f>IF(OR(B82="",C82="",F82="",H82="",I82=""),"",IF(OR(H82="Completed",H82="Canceled"),0,F82*I82))</f>
        <v/>
      </c>
      <c r="K82" s="29">
        <f>IF(B82="","",DATE(YEAR(B82),MONTH(B82),1))</f>
        <v/>
      </c>
      <c r="L82" s="30">
        <f>IF(OR(B82="",C82="",D82="",H82="",Setup!$B$3="",Setup!$B$4=""),"",IF(COUNTIFS(Setup!$H$3:$H$16,D82,Setup!$I$3:$I$16,C82)=0,"Category-direction mismatch",IF(OR(H82="Completed",H82="Canceled"),"",IF(B82&lt;Setup!$B$3,"Past expected date",IF(OR(B82&lt;Setup!$B$4,B82&gt;=DATE(YEAR(Setup!$B$4),MONTH(Setup!$B$4)+Setup!$B$9,1)),"Outside 12-month forecast","")))))</f>
        <v/>
      </c>
      <c r="M82" s="25" t="n"/>
    </row>
    <row r="83">
      <c r="A83" s="23" t="n"/>
      <c r="B83" s="24" t="n"/>
      <c r="C83" s="23" t="n"/>
      <c r="D83" s="25" t="n"/>
      <c r="E83" s="25" t="n"/>
      <c r="F83" s="20" t="n"/>
      <c r="G83" s="26" t="n"/>
      <c r="H83" s="23" t="n"/>
      <c r="I83" s="27">
        <f>IF(OR(C83="",H83=""),"",IF(OR(H83="Completed",H83="Canceled"),0,IF(H83="Committed",1,IF(G83&lt;&gt;"",G83,IF(C83="Receipt",Setup!$B$7,IF(C83="Payment",Setup!$B$8,""))))))</f>
        <v/>
      </c>
      <c r="J83" s="28">
        <f>IF(OR(B83="",C83="",F83="",H83="",I83=""),"",IF(OR(H83="Completed",H83="Canceled"),0,F83*I83))</f>
        <v/>
      </c>
      <c r="K83" s="29">
        <f>IF(B83="","",DATE(YEAR(B83),MONTH(B83),1))</f>
        <v/>
      </c>
      <c r="L83" s="30">
        <f>IF(OR(B83="",C83="",D83="",H83="",Setup!$B$3="",Setup!$B$4=""),"",IF(COUNTIFS(Setup!$H$3:$H$16,D83,Setup!$I$3:$I$16,C83)=0,"Category-direction mismatch",IF(OR(H83="Completed",H83="Canceled"),"",IF(B83&lt;Setup!$B$3,"Past expected date",IF(OR(B83&lt;Setup!$B$4,B83&gt;=DATE(YEAR(Setup!$B$4),MONTH(Setup!$B$4)+Setup!$B$9,1)),"Outside 12-month forecast","")))))</f>
        <v/>
      </c>
      <c r="M83" s="25" t="n"/>
    </row>
    <row r="84">
      <c r="A84" s="23" t="n"/>
      <c r="B84" s="24" t="n"/>
      <c r="C84" s="23" t="n"/>
      <c r="D84" s="25" t="n"/>
      <c r="E84" s="25" t="n"/>
      <c r="F84" s="20" t="n"/>
      <c r="G84" s="26" t="n"/>
      <c r="H84" s="23" t="n"/>
      <c r="I84" s="27">
        <f>IF(OR(C84="",H84=""),"",IF(OR(H84="Completed",H84="Canceled"),0,IF(H84="Committed",1,IF(G84&lt;&gt;"",G84,IF(C84="Receipt",Setup!$B$7,IF(C84="Payment",Setup!$B$8,""))))))</f>
        <v/>
      </c>
      <c r="J84" s="28">
        <f>IF(OR(B84="",C84="",F84="",H84="",I84=""),"",IF(OR(H84="Completed",H84="Canceled"),0,F84*I84))</f>
        <v/>
      </c>
      <c r="K84" s="29">
        <f>IF(B84="","",DATE(YEAR(B84),MONTH(B84),1))</f>
        <v/>
      </c>
      <c r="L84" s="30">
        <f>IF(OR(B84="",C84="",D84="",H84="",Setup!$B$3="",Setup!$B$4=""),"",IF(COUNTIFS(Setup!$H$3:$H$16,D84,Setup!$I$3:$I$16,C84)=0,"Category-direction mismatch",IF(OR(H84="Completed",H84="Canceled"),"",IF(B84&lt;Setup!$B$3,"Past expected date",IF(OR(B84&lt;Setup!$B$4,B84&gt;=DATE(YEAR(Setup!$B$4),MONTH(Setup!$B$4)+Setup!$B$9,1)),"Outside 12-month forecast","")))))</f>
        <v/>
      </c>
      <c r="M84" s="25" t="n"/>
    </row>
    <row r="85">
      <c r="A85" s="23" t="n"/>
      <c r="B85" s="24" t="n"/>
      <c r="C85" s="23" t="n"/>
      <c r="D85" s="25" t="n"/>
      <c r="E85" s="25" t="n"/>
      <c r="F85" s="20" t="n"/>
      <c r="G85" s="26" t="n"/>
      <c r="H85" s="23" t="n"/>
      <c r="I85" s="27">
        <f>IF(OR(C85="",H85=""),"",IF(OR(H85="Completed",H85="Canceled"),0,IF(H85="Committed",1,IF(G85&lt;&gt;"",G85,IF(C85="Receipt",Setup!$B$7,IF(C85="Payment",Setup!$B$8,""))))))</f>
        <v/>
      </c>
      <c r="J85" s="28">
        <f>IF(OR(B85="",C85="",F85="",H85="",I85=""),"",IF(OR(H85="Completed",H85="Canceled"),0,F85*I85))</f>
        <v/>
      </c>
      <c r="K85" s="29">
        <f>IF(B85="","",DATE(YEAR(B85),MONTH(B85),1))</f>
        <v/>
      </c>
      <c r="L85" s="30">
        <f>IF(OR(B85="",C85="",D85="",H85="",Setup!$B$3="",Setup!$B$4=""),"",IF(COUNTIFS(Setup!$H$3:$H$16,D85,Setup!$I$3:$I$16,C85)=0,"Category-direction mismatch",IF(OR(H85="Completed",H85="Canceled"),"",IF(B85&lt;Setup!$B$3,"Past expected date",IF(OR(B85&lt;Setup!$B$4,B85&gt;=DATE(YEAR(Setup!$B$4),MONTH(Setup!$B$4)+Setup!$B$9,1)),"Outside 12-month forecast","")))))</f>
        <v/>
      </c>
      <c r="M85" s="25" t="n"/>
    </row>
    <row r="86">
      <c r="A86" s="23" t="n"/>
      <c r="B86" s="24" t="n"/>
      <c r="C86" s="23" t="n"/>
      <c r="D86" s="25" t="n"/>
      <c r="E86" s="25" t="n"/>
      <c r="F86" s="20" t="n"/>
      <c r="G86" s="26" t="n"/>
      <c r="H86" s="23" t="n"/>
      <c r="I86" s="27">
        <f>IF(OR(C86="",H86=""),"",IF(OR(H86="Completed",H86="Canceled"),0,IF(H86="Committed",1,IF(G86&lt;&gt;"",G86,IF(C86="Receipt",Setup!$B$7,IF(C86="Payment",Setup!$B$8,""))))))</f>
        <v/>
      </c>
      <c r="J86" s="28">
        <f>IF(OR(B86="",C86="",F86="",H86="",I86=""),"",IF(OR(H86="Completed",H86="Canceled"),0,F86*I86))</f>
        <v/>
      </c>
      <c r="K86" s="29">
        <f>IF(B86="","",DATE(YEAR(B86),MONTH(B86),1))</f>
        <v/>
      </c>
      <c r="L86" s="30">
        <f>IF(OR(B86="",C86="",D86="",H86="",Setup!$B$3="",Setup!$B$4=""),"",IF(COUNTIFS(Setup!$H$3:$H$16,D86,Setup!$I$3:$I$16,C86)=0,"Category-direction mismatch",IF(OR(H86="Completed",H86="Canceled"),"",IF(B86&lt;Setup!$B$3,"Past expected date",IF(OR(B86&lt;Setup!$B$4,B86&gt;=DATE(YEAR(Setup!$B$4),MONTH(Setup!$B$4)+Setup!$B$9,1)),"Outside 12-month forecast","")))))</f>
        <v/>
      </c>
      <c r="M86" s="25" t="n"/>
    </row>
    <row r="87">
      <c r="A87" s="23" t="n"/>
      <c r="B87" s="24" t="n"/>
      <c r="C87" s="23" t="n"/>
      <c r="D87" s="25" t="n"/>
      <c r="E87" s="25" t="n"/>
      <c r="F87" s="20" t="n"/>
      <c r="G87" s="26" t="n"/>
      <c r="H87" s="23" t="n"/>
      <c r="I87" s="27">
        <f>IF(OR(C87="",H87=""),"",IF(OR(H87="Completed",H87="Canceled"),0,IF(H87="Committed",1,IF(G87&lt;&gt;"",G87,IF(C87="Receipt",Setup!$B$7,IF(C87="Payment",Setup!$B$8,""))))))</f>
        <v/>
      </c>
      <c r="J87" s="28">
        <f>IF(OR(B87="",C87="",F87="",H87="",I87=""),"",IF(OR(H87="Completed",H87="Canceled"),0,F87*I87))</f>
        <v/>
      </c>
      <c r="K87" s="29">
        <f>IF(B87="","",DATE(YEAR(B87),MONTH(B87),1))</f>
        <v/>
      </c>
      <c r="L87" s="30">
        <f>IF(OR(B87="",C87="",D87="",H87="",Setup!$B$3="",Setup!$B$4=""),"",IF(COUNTIFS(Setup!$H$3:$H$16,D87,Setup!$I$3:$I$16,C87)=0,"Category-direction mismatch",IF(OR(H87="Completed",H87="Canceled"),"",IF(B87&lt;Setup!$B$3,"Past expected date",IF(OR(B87&lt;Setup!$B$4,B87&gt;=DATE(YEAR(Setup!$B$4),MONTH(Setup!$B$4)+Setup!$B$9,1)),"Outside 12-month forecast","")))))</f>
        <v/>
      </c>
      <c r="M87" s="25" t="n"/>
    </row>
    <row r="88">
      <c r="A88" s="23" t="n"/>
      <c r="B88" s="24" t="n"/>
      <c r="C88" s="23" t="n"/>
      <c r="D88" s="25" t="n"/>
      <c r="E88" s="25" t="n"/>
      <c r="F88" s="20" t="n"/>
      <c r="G88" s="26" t="n"/>
      <c r="H88" s="23" t="n"/>
      <c r="I88" s="27">
        <f>IF(OR(C88="",H88=""),"",IF(OR(H88="Completed",H88="Canceled"),0,IF(H88="Committed",1,IF(G88&lt;&gt;"",G88,IF(C88="Receipt",Setup!$B$7,IF(C88="Payment",Setup!$B$8,""))))))</f>
        <v/>
      </c>
      <c r="J88" s="28">
        <f>IF(OR(B88="",C88="",F88="",H88="",I88=""),"",IF(OR(H88="Completed",H88="Canceled"),0,F88*I88))</f>
        <v/>
      </c>
      <c r="K88" s="29">
        <f>IF(B88="","",DATE(YEAR(B88),MONTH(B88),1))</f>
        <v/>
      </c>
      <c r="L88" s="30">
        <f>IF(OR(B88="",C88="",D88="",H88="",Setup!$B$3="",Setup!$B$4=""),"",IF(COUNTIFS(Setup!$H$3:$H$16,D88,Setup!$I$3:$I$16,C88)=0,"Category-direction mismatch",IF(OR(H88="Completed",H88="Canceled"),"",IF(B88&lt;Setup!$B$3,"Past expected date",IF(OR(B88&lt;Setup!$B$4,B88&gt;=DATE(YEAR(Setup!$B$4),MONTH(Setup!$B$4)+Setup!$B$9,1)),"Outside 12-month forecast","")))))</f>
        <v/>
      </c>
      <c r="M88" s="25" t="n"/>
    </row>
    <row r="89">
      <c r="A89" s="23" t="n"/>
      <c r="B89" s="24" t="n"/>
      <c r="C89" s="23" t="n"/>
      <c r="D89" s="25" t="n"/>
      <c r="E89" s="25" t="n"/>
      <c r="F89" s="20" t="n"/>
      <c r="G89" s="26" t="n"/>
      <c r="H89" s="23" t="n"/>
      <c r="I89" s="27">
        <f>IF(OR(C89="",H89=""),"",IF(OR(H89="Completed",H89="Canceled"),0,IF(H89="Committed",1,IF(G89&lt;&gt;"",G89,IF(C89="Receipt",Setup!$B$7,IF(C89="Payment",Setup!$B$8,""))))))</f>
        <v/>
      </c>
      <c r="J89" s="28">
        <f>IF(OR(B89="",C89="",F89="",H89="",I89=""),"",IF(OR(H89="Completed",H89="Canceled"),0,F89*I89))</f>
        <v/>
      </c>
      <c r="K89" s="29">
        <f>IF(B89="","",DATE(YEAR(B89),MONTH(B89),1))</f>
        <v/>
      </c>
      <c r="L89" s="30">
        <f>IF(OR(B89="",C89="",D89="",H89="",Setup!$B$3="",Setup!$B$4=""),"",IF(COUNTIFS(Setup!$H$3:$H$16,D89,Setup!$I$3:$I$16,C89)=0,"Category-direction mismatch",IF(OR(H89="Completed",H89="Canceled"),"",IF(B89&lt;Setup!$B$3,"Past expected date",IF(OR(B89&lt;Setup!$B$4,B89&gt;=DATE(YEAR(Setup!$B$4),MONTH(Setup!$B$4)+Setup!$B$9,1)),"Outside 12-month forecast","")))))</f>
        <v/>
      </c>
      <c r="M89" s="25" t="n"/>
    </row>
    <row r="90">
      <c r="A90" s="23" t="n"/>
      <c r="B90" s="24" t="n"/>
      <c r="C90" s="23" t="n"/>
      <c r="D90" s="25" t="n"/>
      <c r="E90" s="25" t="n"/>
      <c r="F90" s="20" t="n"/>
      <c r="G90" s="26" t="n"/>
      <c r="H90" s="23" t="n"/>
      <c r="I90" s="27">
        <f>IF(OR(C90="",H90=""),"",IF(OR(H90="Completed",H90="Canceled"),0,IF(H90="Committed",1,IF(G90&lt;&gt;"",G90,IF(C90="Receipt",Setup!$B$7,IF(C90="Payment",Setup!$B$8,""))))))</f>
        <v/>
      </c>
      <c r="J90" s="28">
        <f>IF(OR(B90="",C90="",F90="",H90="",I90=""),"",IF(OR(H90="Completed",H90="Canceled"),0,F90*I90))</f>
        <v/>
      </c>
      <c r="K90" s="29">
        <f>IF(B90="","",DATE(YEAR(B90),MONTH(B90),1))</f>
        <v/>
      </c>
      <c r="L90" s="30">
        <f>IF(OR(B90="",C90="",D90="",H90="",Setup!$B$3="",Setup!$B$4=""),"",IF(COUNTIFS(Setup!$H$3:$H$16,D90,Setup!$I$3:$I$16,C90)=0,"Category-direction mismatch",IF(OR(H90="Completed",H90="Canceled"),"",IF(B90&lt;Setup!$B$3,"Past expected date",IF(OR(B90&lt;Setup!$B$4,B90&gt;=DATE(YEAR(Setup!$B$4),MONTH(Setup!$B$4)+Setup!$B$9,1)),"Outside 12-month forecast","")))))</f>
        <v/>
      </c>
      <c r="M90" s="25" t="n"/>
    </row>
    <row r="91">
      <c r="A91" s="23" t="n"/>
      <c r="B91" s="24" t="n"/>
      <c r="C91" s="23" t="n"/>
      <c r="D91" s="25" t="n"/>
      <c r="E91" s="25" t="n"/>
      <c r="F91" s="20" t="n"/>
      <c r="G91" s="26" t="n"/>
      <c r="H91" s="23" t="n"/>
      <c r="I91" s="27">
        <f>IF(OR(C91="",H91=""),"",IF(OR(H91="Completed",H91="Canceled"),0,IF(H91="Committed",1,IF(G91&lt;&gt;"",G91,IF(C91="Receipt",Setup!$B$7,IF(C91="Payment",Setup!$B$8,""))))))</f>
        <v/>
      </c>
      <c r="J91" s="28">
        <f>IF(OR(B91="",C91="",F91="",H91="",I91=""),"",IF(OR(H91="Completed",H91="Canceled"),0,F91*I91))</f>
        <v/>
      </c>
      <c r="K91" s="29">
        <f>IF(B91="","",DATE(YEAR(B91),MONTH(B91),1))</f>
        <v/>
      </c>
      <c r="L91" s="30">
        <f>IF(OR(B91="",C91="",D91="",H91="",Setup!$B$3="",Setup!$B$4=""),"",IF(COUNTIFS(Setup!$H$3:$H$16,D91,Setup!$I$3:$I$16,C91)=0,"Category-direction mismatch",IF(OR(H91="Completed",H91="Canceled"),"",IF(B91&lt;Setup!$B$3,"Past expected date",IF(OR(B91&lt;Setup!$B$4,B91&gt;=DATE(YEAR(Setup!$B$4),MONTH(Setup!$B$4)+Setup!$B$9,1)),"Outside 12-month forecast","")))))</f>
        <v/>
      </c>
      <c r="M91" s="25" t="n"/>
    </row>
    <row r="92">
      <c r="A92" s="23" t="n"/>
      <c r="B92" s="24" t="n"/>
      <c r="C92" s="23" t="n"/>
      <c r="D92" s="25" t="n"/>
      <c r="E92" s="25" t="n"/>
      <c r="F92" s="20" t="n"/>
      <c r="G92" s="26" t="n"/>
      <c r="H92" s="23" t="n"/>
      <c r="I92" s="27">
        <f>IF(OR(C92="",H92=""),"",IF(OR(H92="Completed",H92="Canceled"),0,IF(H92="Committed",1,IF(G92&lt;&gt;"",G92,IF(C92="Receipt",Setup!$B$7,IF(C92="Payment",Setup!$B$8,""))))))</f>
        <v/>
      </c>
      <c r="J92" s="28">
        <f>IF(OR(B92="",C92="",F92="",H92="",I92=""),"",IF(OR(H92="Completed",H92="Canceled"),0,F92*I92))</f>
        <v/>
      </c>
      <c r="K92" s="29">
        <f>IF(B92="","",DATE(YEAR(B92),MONTH(B92),1))</f>
        <v/>
      </c>
      <c r="L92" s="30">
        <f>IF(OR(B92="",C92="",D92="",H92="",Setup!$B$3="",Setup!$B$4=""),"",IF(COUNTIFS(Setup!$H$3:$H$16,D92,Setup!$I$3:$I$16,C92)=0,"Category-direction mismatch",IF(OR(H92="Completed",H92="Canceled"),"",IF(B92&lt;Setup!$B$3,"Past expected date",IF(OR(B92&lt;Setup!$B$4,B92&gt;=DATE(YEAR(Setup!$B$4),MONTH(Setup!$B$4)+Setup!$B$9,1)),"Outside 12-month forecast","")))))</f>
        <v/>
      </c>
      <c r="M92" s="25" t="n"/>
    </row>
    <row r="93">
      <c r="A93" s="23" t="n"/>
      <c r="B93" s="24" t="n"/>
      <c r="C93" s="23" t="n"/>
      <c r="D93" s="25" t="n"/>
      <c r="E93" s="25" t="n"/>
      <c r="F93" s="20" t="n"/>
      <c r="G93" s="26" t="n"/>
      <c r="H93" s="23" t="n"/>
      <c r="I93" s="27">
        <f>IF(OR(C93="",H93=""),"",IF(OR(H93="Completed",H93="Canceled"),0,IF(H93="Committed",1,IF(G93&lt;&gt;"",G93,IF(C93="Receipt",Setup!$B$7,IF(C93="Payment",Setup!$B$8,""))))))</f>
        <v/>
      </c>
      <c r="J93" s="28">
        <f>IF(OR(B93="",C93="",F93="",H93="",I93=""),"",IF(OR(H93="Completed",H93="Canceled"),0,F93*I93))</f>
        <v/>
      </c>
      <c r="K93" s="29">
        <f>IF(B93="","",DATE(YEAR(B93),MONTH(B93),1))</f>
        <v/>
      </c>
      <c r="L93" s="30">
        <f>IF(OR(B93="",C93="",D93="",H93="",Setup!$B$3="",Setup!$B$4=""),"",IF(COUNTIFS(Setup!$H$3:$H$16,D93,Setup!$I$3:$I$16,C93)=0,"Category-direction mismatch",IF(OR(H93="Completed",H93="Canceled"),"",IF(B93&lt;Setup!$B$3,"Past expected date",IF(OR(B93&lt;Setup!$B$4,B93&gt;=DATE(YEAR(Setup!$B$4),MONTH(Setup!$B$4)+Setup!$B$9,1)),"Outside 12-month forecast","")))))</f>
        <v/>
      </c>
      <c r="M93" s="25" t="n"/>
    </row>
    <row r="94">
      <c r="A94" s="23" t="n"/>
      <c r="B94" s="24" t="n"/>
      <c r="C94" s="23" t="n"/>
      <c r="D94" s="25" t="n"/>
      <c r="E94" s="25" t="n"/>
      <c r="F94" s="20" t="n"/>
      <c r="G94" s="26" t="n"/>
      <c r="H94" s="23" t="n"/>
      <c r="I94" s="27">
        <f>IF(OR(C94="",H94=""),"",IF(OR(H94="Completed",H94="Canceled"),0,IF(H94="Committed",1,IF(G94&lt;&gt;"",G94,IF(C94="Receipt",Setup!$B$7,IF(C94="Payment",Setup!$B$8,""))))))</f>
        <v/>
      </c>
      <c r="J94" s="28">
        <f>IF(OR(B94="",C94="",F94="",H94="",I94=""),"",IF(OR(H94="Completed",H94="Canceled"),0,F94*I94))</f>
        <v/>
      </c>
      <c r="K94" s="29">
        <f>IF(B94="","",DATE(YEAR(B94),MONTH(B94),1))</f>
        <v/>
      </c>
      <c r="L94" s="30">
        <f>IF(OR(B94="",C94="",D94="",H94="",Setup!$B$3="",Setup!$B$4=""),"",IF(COUNTIFS(Setup!$H$3:$H$16,D94,Setup!$I$3:$I$16,C94)=0,"Category-direction mismatch",IF(OR(H94="Completed",H94="Canceled"),"",IF(B94&lt;Setup!$B$3,"Past expected date",IF(OR(B94&lt;Setup!$B$4,B94&gt;=DATE(YEAR(Setup!$B$4),MONTH(Setup!$B$4)+Setup!$B$9,1)),"Outside 12-month forecast","")))))</f>
        <v/>
      </c>
      <c r="M94" s="25" t="n"/>
    </row>
    <row r="95">
      <c r="A95" s="23" t="n"/>
      <c r="B95" s="24" t="n"/>
      <c r="C95" s="23" t="n"/>
      <c r="D95" s="25" t="n"/>
      <c r="E95" s="25" t="n"/>
      <c r="F95" s="20" t="n"/>
      <c r="G95" s="26" t="n"/>
      <c r="H95" s="23" t="n"/>
      <c r="I95" s="27">
        <f>IF(OR(C95="",H95=""),"",IF(OR(H95="Completed",H95="Canceled"),0,IF(H95="Committed",1,IF(G95&lt;&gt;"",G95,IF(C95="Receipt",Setup!$B$7,IF(C95="Payment",Setup!$B$8,""))))))</f>
        <v/>
      </c>
      <c r="J95" s="28">
        <f>IF(OR(B95="",C95="",F95="",H95="",I95=""),"",IF(OR(H95="Completed",H95="Canceled"),0,F95*I95))</f>
        <v/>
      </c>
      <c r="K95" s="29">
        <f>IF(B95="","",DATE(YEAR(B95),MONTH(B95),1))</f>
        <v/>
      </c>
      <c r="L95" s="30">
        <f>IF(OR(B95="",C95="",D95="",H95="",Setup!$B$3="",Setup!$B$4=""),"",IF(COUNTIFS(Setup!$H$3:$H$16,D95,Setup!$I$3:$I$16,C95)=0,"Category-direction mismatch",IF(OR(H95="Completed",H95="Canceled"),"",IF(B95&lt;Setup!$B$3,"Past expected date",IF(OR(B95&lt;Setup!$B$4,B95&gt;=DATE(YEAR(Setup!$B$4),MONTH(Setup!$B$4)+Setup!$B$9,1)),"Outside 12-month forecast","")))))</f>
        <v/>
      </c>
      <c r="M95" s="25" t="n"/>
    </row>
    <row r="96">
      <c r="A96" s="23" t="n"/>
      <c r="B96" s="24" t="n"/>
      <c r="C96" s="23" t="n"/>
      <c r="D96" s="25" t="n"/>
      <c r="E96" s="25" t="n"/>
      <c r="F96" s="20" t="n"/>
      <c r="G96" s="26" t="n"/>
      <c r="H96" s="23" t="n"/>
      <c r="I96" s="27">
        <f>IF(OR(C96="",H96=""),"",IF(OR(H96="Completed",H96="Canceled"),0,IF(H96="Committed",1,IF(G96&lt;&gt;"",G96,IF(C96="Receipt",Setup!$B$7,IF(C96="Payment",Setup!$B$8,""))))))</f>
        <v/>
      </c>
      <c r="J96" s="28">
        <f>IF(OR(B96="",C96="",F96="",H96="",I96=""),"",IF(OR(H96="Completed",H96="Canceled"),0,F96*I96))</f>
        <v/>
      </c>
      <c r="K96" s="29">
        <f>IF(B96="","",DATE(YEAR(B96),MONTH(B96),1))</f>
        <v/>
      </c>
      <c r="L96" s="30">
        <f>IF(OR(B96="",C96="",D96="",H96="",Setup!$B$3="",Setup!$B$4=""),"",IF(COUNTIFS(Setup!$H$3:$H$16,D96,Setup!$I$3:$I$16,C96)=0,"Category-direction mismatch",IF(OR(H96="Completed",H96="Canceled"),"",IF(B96&lt;Setup!$B$3,"Past expected date",IF(OR(B96&lt;Setup!$B$4,B96&gt;=DATE(YEAR(Setup!$B$4),MONTH(Setup!$B$4)+Setup!$B$9,1)),"Outside 12-month forecast","")))))</f>
        <v/>
      </c>
      <c r="M96" s="25" t="n"/>
    </row>
    <row r="97">
      <c r="A97" s="23" t="n"/>
      <c r="B97" s="24" t="n"/>
      <c r="C97" s="23" t="n"/>
      <c r="D97" s="25" t="n"/>
      <c r="E97" s="25" t="n"/>
      <c r="F97" s="20" t="n"/>
      <c r="G97" s="26" t="n"/>
      <c r="H97" s="23" t="n"/>
      <c r="I97" s="27">
        <f>IF(OR(C97="",H97=""),"",IF(OR(H97="Completed",H97="Canceled"),0,IF(H97="Committed",1,IF(G97&lt;&gt;"",G97,IF(C97="Receipt",Setup!$B$7,IF(C97="Payment",Setup!$B$8,""))))))</f>
        <v/>
      </c>
      <c r="J97" s="28">
        <f>IF(OR(B97="",C97="",F97="",H97="",I97=""),"",IF(OR(H97="Completed",H97="Canceled"),0,F97*I97))</f>
        <v/>
      </c>
      <c r="K97" s="29">
        <f>IF(B97="","",DATE(YEAR(B97),MONTH(B97),1))</f>
        <v/>
      </c>
      <c r="L97" s="30">
        <f>IF(OR(B97="",C97="",D97="",H97="",Setup!$B$3="",Setup!$B$4=""),"",IF(COUNTIFS(Setup!$H$3:$H$16,D97,Setup!$I$3:$I$16,C97)=0,"Category-direction mismatch",IF(OR(H97="Completed",H97="Canceled"),"",IF(B97&lt;Setup!$B$3,"Past expected date",IF(OR(B97&lt;Setup!$B$4,B97&gt;=DATE(YEAR(Setup!$B$4),MONTH(Setup!$B$4)+Setup!$B$9,1)),"Outside 12-month forecast","")))))</f>
        <v/>
      </c>
      <c r="M97" s="25" t="n"/>
    </row>
    <row r="98">
      <c r="A98" s="23" t="n"/>
      <c r="B98" s="24" t="n"/>
      <c r="C98" s="23" t="n"/>
      <c r="D98" s="25" t="n"/>
      <c r="E98" s="25" t="n"/>
      <c r="F98" s="20" t="n"/>
      <c r="G98" s="26" t="n"/>
      <c r="H98" s="23" t="n"/>
      <c r="I98" s="27">
        <f>IF(OR(C98="",H98=""),"",IF(OR(H98="Completed",H98="Canceled"),0,IF(H98="Committed",1,IF(G98&lt;&gt;"",G98,IF(C98="Receipt",Setup!$B$7,IF(C98="Payment",Setup!$B$8,""))))))</f>
        <v/>
      </c>
      <c r="J98" s="28">
        <f>IF(OR(B98="",C98="",F98="",H98="",I98=""),"",IF(OR(H98="Completed",H98="Canceled"),0,F98*I98))</f>
        <v/>
      </c>
      <c r="K98" s="29">
        <f>IF(B98="","",DATE(YEAR(B98),MONTH(B98),1))</f>
        <v/>
      </c>
      <c r="L98" s="30">
        <f>IF(OR(B98="",C98="",D98="",H98="",Setup!$B$3="",Setup!$B$4=""),"",IF(COUNTIFS(Setup!$H$3:$H$16,D98,Setup!$I$3:$I$16,C98)=0,"Category-direction mismatch",IF(OR(H98="Completed",H98="Canceled"),"",IF(B98&lt;Setup!$B$3,"Past expected date",IF(OR(B98&lt;Setup!$B$4,B98&gt;=DATE(YEAR(Setup!$B$4),MONTH(Setup!$B$4)+Setup!$B$9,1)),"Outside 12-month forecast","")))))</f>
        <v/>
      </c>
      <c r="M98" s="25" t="n"/>
    </row>
    <row r="99">
      <c r="A99" s="23" t="n"/>
      <c r="B99" s="24" t="n"/>
      <c r="C99" s="23" t="n"/>
      <c r="D99" s="25" t="n"/>
      <c r="E99" s="25" t="n"/>
      <c r="F99" s="20" t="n"/>
      <c r="G99" s="26" t="n"/>
      <c r="H99" s="23" t="n"/>
      <c r="I99" s="27">
        <f>IF(OR(C99="",H99=""),"",IF(OR(H99="Completed",H99="Canceled"),0,IF(H99="Committed",1,IF(G99&lt;&gt;"",G99,IF(C99="Receipt",Setup!$B$7,IF(C99="Payment",Setup!$B$8,""))))))</f>
        <v/>
      </c>
      <c r="J99" s="28">
        <f>IF(OR(B99="",C99="",F99="",H99="",I99=""),"",IF(OR(H99="Completed",H99="Canceled"),0,F99*I99))</f>
        <v/>
      </c>
      <c r="K99" s="29">
        <f>IF(B99="","",DATE(YEAR(B99),MONTH(B99),1))</f>
        <v/>
      </c>
      <c r="L99" s="30">
        <f>IF(OR(B99="",C99="",D99="",H99="",Setup!$B$3="",Setup!$B$4=""),"",IF(COUNTIFS(Setup!$H$3:$H$16,D99,Setup!$I$3:$I$16,C99)=0,"Category-direction mismatch",IF(OR(H99="Completed",H99="Canceled"),"",IF(B99&lt;Setup!$B$3,"Past expected date",IF(OR(B99&lt;Setup!$B$4,B99&gt;=DATE(YEAR(Setup!$B$4),MONTH(Setup!$B$4)+Setup!$B$9,1)),"Outside 12-month forecast","")))))</f>
        <v/>
      </c>
      <c r="M99" s="25" t="n"/>
    </row>
    <row r="100">
      <c r="A100" s="23" t="n"/>
      <c r="B100" s="24" t="n"/>
      <c r="C100" s="23" t="n"/>
      <c r="D100" s="25" t="n"/>
      <c r="E100" s="25" t="n"/>
      <c r="F100" s="20" t="n"/>
      <c r="G100" s="26" t="n"/>
      <c r="H100" s="23" t="n"/>
      <c r="I100" s="27">
        <f>IF(OR(C100="",H100=""),"",IF(OR(H100="Completed",H100="Canceled"),0,IF(H100="Committed",1,IF(G100&lt;&gt;"",G100,IF(C100="Receipt",Setup!$B$7,IF(C100="Payment",Setup!$B$8,""))))))</f>
        <v/>
      </c>
      <c r="J100" s="28">
        <f>IF(OR(B100="",C100="",F100="",H100="",I100=""),"",IF(OR(H100="Completed",H100="Canceled"),0,F100*I100))</f>
        <v/>
      </c>
      <c r="K100" s="29">
        <f>IF(B100="","",DATE(YEAR(B100),MONTH(B100),1))</f>
        <v/>
      </c>
      <c r="L100" s="30">
        <f>IF(OR(B100="",C100="",D100="",H100="",Setup!$B$3="",Setup!$B$4=""),"",IF(COUNTIFS(Setup!$H$3:$H$16,D100,Setup!$I$3:$I$16,C100)=0,"Category-direction mismatch",IF(OR(H100="Completed",H100="Canceled"),"",IF(B100&lt;Setup!$B$3,"Past expected date",IF(OR(B100&lt;Setup!$B$4,B100&gt;=DATE(YEAR(Setup!$B$4),MONTH(Setup!$B$4)+Setup!$B$9,1)),"Outside 12-month forecast","")))))</f>
        <v/>
      </c>
      <c r="M100" s="25" t="n"/>
    </row>
    <row r="101">
      <c r="A101" s="23" t="n"/>
      <c r="B101" s="24" t="n"/>
      <c r="C101" s="23" t="n"/>
      <c r="D101" s="25" t="n"/>
      <c r="E101" s="25" t="n"/>
      <c r="F101" s="20" t="n"/>
      <c r="G101" s="26" t="n"/>
      <c r="H101" s="23" t="n"/>
      <c r="I101" s="27">
        <f>IF(OR(C101="",H101=""),"",IF(OR(H101="Completed",H101="Canceled"),0,IF(H101="Committed",1,IF(G101&lt;&gt;"",G101,IF(C101="Receipt",Setup!$B$7,IF(C101="Payment",Setup!$B$8,""))))))</f>
        <v/>
      </c>
      <c r="J101" s="28">
        <f>IF(OR(B101="",C101="",F101="",H101="",I101=""),"",IF(OR(H101="Completed",H101="Canceled"),0,F101*I101))</f>
        <v/>
      </c>
      <c r="K101" s="29">
        <f>IF(B101="","",DATE(YEAR(B101),MONTH(B101),1))</f>
        <v/>
      </c>
      <c r="L101" s="30">
        <f>IF(OR(B101="",C101="",D101="",H101="",Setup!$B$3="",Setup!$B$4=""),"",IF(COUNTIFS(Setup!$H$3:$H$16,D101,Setup!$I$3:$I$16,C101)=0,"Category-direction mismatch",IF(OR(H101="Completed",H101="Canceled"),"",IF(B101&lt;Setup!$B$3,"Past expected date",IF(OR(B101&lt;Setup!$B$4,B101&gt;=DATE(YEAR(Setup!$B$4),MONTH(Setup!$B$4)+Setup!$B$9,1)),"Outside 12-month forecast","")))))</f>
        <v/>
      </c>
      <c r="M101" s="25" t="n"/>
    </row>
    <row r="102">
      <c r="A102" s="23" t="n"/>
      <c r="B102" s="24" t="n"/>
      <c r="C102" s="23" t="n"/>
      <c r="D102" s="25" t="n"/>
      <c r="E102" s="25" t="n"/>
      <c r="F102" s="20" t="n"/>
      <c r="G102" s="26" t="n"/>
      <c r="H102" s="23" t="n"/>
      <c r="I102" s="27">
        <f>IF(OR(C102="",H102=""),"",IF(OR(H102="Completed",H102="Canceled"),0,IF(H102="Committed",1,IF(G102&lt;&gt;"",G102,IF(C102="Receipt",Setup!$B$7,IF(C102="Payment",Setup!$B$8,""))))))</f>
        <v/>
      </c>
      <c r="J102" s="28">
        <f>IF(OR(B102="",C102="",F102="",H102="",I102=""),"",IF(OR(H102="Completed",H102="Canceled"),0,F102*I102))</f>
        <v/>
      </c>
      <c r="K102" s="29">
        <f>IF(B102="","",DATE(YEAR(B102),MONTH(B102),1))</f>
        <v/>
      </c>
      <c r="L102" s="30">
        <f>IF(OR(B102="",C102="",D102="",H102="",Setup!$B$3="",Setup!$B$4=""),"",IF(COUNTIFS(Setup!$H$3:$H$16,D102,Setup!$I$3:$I$16,C102)=0,"Category-direction mismatch",IF(OR(H102="Completed",H102="Canceled"),"",IF(B102&lt;Setup!$B$3,"Past expected date",IF(OR(B102&lt;Setup!$B$4,B102&gt;=DATE(YEAR(Setup!$B$4),MONTH(Setup!$B$4)+Setup!$B$9,1)),"Outside 12-month forecast","")))))</f>
        <v/>
      </c>
      <c r="M102" s="25" t="n"/>
    </row>
    <row r="103">
      <c r="A103" s="23" t="n"/>
      <c r="B103" s="24" t="n"/>
      <c r="C103" s="23" t="n"/>
      <c r="D103" s="25" t="n"/>
      <c r="E103" s="25" t="n"/>
      <c r="F103" s="20" t="n"/>
      <c r="G103" s="26" t="n"/>
      <c r="H103" s="23" t="n"/>
      <c r="I103" s="27">
        <f>IF(OR(C103="",H103=""),"",IF(OR(H103="Completed",H103="Canceled"),0,IF(H103="Committed",1,IF(G103&lt;&gt;"",G103,IF(C103="Receipt",Setup!$B$7,IF(C103="Payment",Setup!$B$8,""))))))</f>
        <v/>
      </c>
      <c r="J103" s="28">
        <f>IF(OR(B103="",C103="",F103="",H103="",I103=""),"",IF(OR(H103="Completed",H103="Canceled"),0,F103*I103))</f>
        <v/>
      </c>
      <c r="K103" s="29">
        <f>IF(B103="","",DATE(YEAR(B103),MONTH(B103),1))</f>
        <v/>
      </c>
      <c r="L103" s="30">
        <f>IF(OR(B103="",C103="",D103="",H103="",Setup!$B$3="",Setup!$B$4=""),"",IF(COUNTIFS(Setup!$H$3:$H$16,D103,Setup!$I$3:$I$16,C103)=0,"Category-direction mismatch",IF(OR(H103="Completed",H103="Canceled"),"",IF(B103&lt;Setup!$B$3,"Past expected date",IF(OR(B103&lt;Setup!$B$4,B103&gt;=DATE(YEAR(Setup!$B$4),MONTH(Setup!$B$4)+Setup!$B$9,1)),"Outside 12-month forecast","")))))</f>
        <v/>
      </c>
      <c r="M103" s="25" t="n"/>
    </row>
    <row r="104">
      <c r="A104" s="23" t="n"/>
      <c r="B104" s="24" t="n"/>
      <c r="C104" s="23" t="n"/>
      <c r="D104" s="25" t="n"/>
      <c r="E104" s="25" t="n"/>
      <c r="F104" s="20" t="n"/>
      <c r="G104" s="26" t="n"/>
      <c r="H104" s="23" t="n"/>
      <c r="I104" s="27">
        <f>IF(OR(C104="",H104=""),"",IF(OR(H104="Completed",H104="Canceled"),0,IF(H104="Committed",1,IF(G104&lt;&gt;"",G104,IF(C104="Receipt",Setup!$B$7,IF(C104="Payment",Setup!$B$8,""))))))</f>
        <v/>
      </c>
      <c r="J104" s="28">
        <f>IF(OR(B104="",C104="",F104="",H104="",I104=""),"",IF(OR(H104="Completed",H104="Canceled"),0,F104*I104))</f>
        <v/>
      </c>
      <c r="K104" s="29">
        <f>IF(B104="","",DATE(YEAR(B104),MONTH(B104),1))</f>
        <v/>
      </c>
      <c r="L104" s="30">
        <f>IF(OR(B104="",C104="",D104="",H104="",Setup!$B$3="",Setup!$B$4=""),"",IF(COUNTIFS(Setup!$H$3:$H$16,D104,Setup!$I$3:$I$16,C104)=0,"Category-direction mismatch",IF(OR(H104="Completed",H104="Canceled"),"",IF(B104&lt;Setup!$B$3,"Past expected date",IF(OR(B104&lt;Setup!$B$4,B104&gt;=DATE(YEAR(Setup!$B$4),MONTH(Setup!$B$4)+Setup!$B$9,1)),"Outside 12-month forecast","")))))</f>
        <v/>
      </c>
      <c r="M104" s="25" t="n"/>
    </row>
    <row r="105">
      <c r="A105" s="23" t="n"/>
      <c r="B105" s="24" t="n"/>
      <c r="C105" s="23" t="n"/>
      <c r="D105" s="25" t="n"/>
      <c r="E105" s="25" t="n"/>
      <c r="F105" s="20" t="n"/>
      <c r="G105" s="26" t="n"/>
      <c r="H105" s="23" t="n"/>
      <c r="I105" s="27">
        <f>IF(OR(C105="",H105=""),"",IF(OR(H105="Completed",H105="Canceled"),0,IF(H105="Committed",1,IF(G105&lt;&gt;"",G105,IF(C105="Receipt",Setup!$B$7,IF(C105="Payment",Setup!$B$8,""))))))</f>
        <v/>
      </c>
      <c r="J105" s="28">
        <f>IF(OR(B105="",C105="",F105="",H105="",I105=""),"",IF(OR(H105="Completed",H105="Canceled"),0,F105*I105))</f>
        <v/>
      </c>
      <c r="K105" s="29">
        <f>IF(B105="","",DATE(YEAR(B105),MONTH(B105),1))</f>
        <v/>
      </c>
      <c r="L105" s="30">
        <f>IF(OR(B105="",C105="",D105="",H105="",Setup!$B$3="",Setup!$B$4=""),"",IF(COUNTIFS(Setup!$H$3:$H$16,D105,Setup!$I$3:$I$16,C105)=0,"Category-direction mismatch",IF(OR(H105="Completed",H105="Canceled"),"",IF(B105&lt;Setup!$B$3,"Past expected date",IF(OR(B105&lt;Setup!$B$4,B105&gt;=DATE(YEAR(Setup!$B$4),MONTH(Setup!$B$4)+Setup!$B$9,1)),"Outside 12-month forecast","")))))</f>
        <v/>
      </c>
      <c r="M105" s="25" t="n"/>
    </row>
    <row r="106">
      <c r="A106" s="23" t="n"/>
      <c r="B106" s="24" t="n"/>
      <c r="C106" s="23" t="n"/>
      <c r="D106" s="25" t="n"/>
      <c r="E106" s="25" t="n"/>
      <c r="F106" s="20" t="n"/>
      <c r="G106" s="26" t="n"/>
      <c r="H106" s="23" t="n"/>
      <c r="I106" s="27">
        <f>IF(OR(C106="",H106=""),"",IF(OR(H106="Completed",H106="Canceled"),0,IF(H106="Committed",1,IF(G106&lt;&gt;"",G106,IF(C106="Receipt",Setup!$B$7,IF(C106="Payment",Setup!$B$8,""))))))</f>
        <v/>
      </c>
      <c r="J106" s="28">
        <f>IF(OR(B106="",C106="",F106="",H106="",I106=""),"",IF(OR(H106="Completed",H106="Canceled"),0,F106*I106))</f>
        <v/>
      </c>
      <c r="K106" s="29">
        <f>IF(B106="","",DATE(YEAR(B106),MONTH(B106),1))</f>
        <v/>
      </c>
      <c r="L106" s="30">
        <f>IF(OR(B106="",C106="",D106="",H106="",Setup!$B$3="",Setup!$B$4=""),"",IF(COUNTIFS(Setup!$H$3:$H$16,D106,Setup!$I$3:$I$16,C106)=0,"Category-direction mismatch",IF(OR(H106="Completed",H106="Canceled"),"",IF(B106&lt;Setup!$B$3,"Past expected date",IF(OR(B106&lt;Setup!$B$4,B106&gt;=DATE(YEAR(Setup!$B$4),MONTH(Setup!$B$4)+Setup!$B$9,1)),"Outside 12-month forecast","")))))</f>
        <v/>
      </c>
      <c r="M106" s="25" t="n"/>
    </row>
    <row r="107">
      <c r="A107" s="23" t="n"/>
      <c r="B107" s="24" t="n"/>
      <c r="C107" s="23" t="n"/>
      <c r="D107" s="25" t="n"/>
      <c r="E107" s="25" t="n"/>
      <c r="F107" s="20" t="n"/>
      <c r="G107" s="26" t="n"/>
      <c r="H107" s="23" t="n"/>
      <c r="I107" s="27">
        <f>IF(OR(C107="",H107=""),"",IF(OR(H107="Completed",H107="Canceled"),0,IF(H107="Committed",1,IF(G107&lt;&gt;"",G107,IF(C107="Receipt",Setup!$B$7,IF(C107="Payment",Setup!$B$8,""))))))</f>
        <v/>
      </c>
      <c r="J107" s="28">
        <f>IF(OR(B107="",C107="",F107="",H107="",I107=""),"",IF(OR(H107="Completed",H107="Canceled"),0,F107*I107))</f>
        <v/>
      </c>
      <c r="K107" s="29">
        <f>IF(B107="","",DATE(YEAR(B107),MONTH(B107),1))</f>
        <v/>
      </c>
      <c r="L107" s="30">
        <f>IF(OR(B107="",C107="",D107="",H107="",Setup!$B$3="",Setup!$B$4=""),"",IF(COUNTIFS(Setup!$H$3:$H$16,D107,Setup!$I$3:$I$16,C107)=0,"Category-direction mismatch",IF(OR(H107="Completed",H107="Canceled"),"",IF(B107&lt;Setup!$B$3,"Past expected date",IF(OR(B107&lt;Setup!$B$4,B107&gt;=DATE(YEAR(Setup!$B$4),MONTH(Setup!$B$4)+Setup!$B$9,1)),"Outside 12-month forecast","")))))</f>
        <v/>
      </c>
      <c r="M107" s="25" t="n"/>
    </row>
    <row r="108">
      <c r="A108" s="23" t="n"/>
      <c r="B108" s="24" t="n"/>
      <c r="C108" s="23" t="n"/>
      <c r="D108" s="25" t="n"/>
      <c r="E108" s="25" t="n"/>
      <c r="F108" s="20" t="n"/>
      <c r="G108" s="26" t="n"/>
      <c r="H108" s="23" t="n"/>
      <c r="I108" s="27">
        <f>IF(OR(C108="",H108=""),"",IF(OR(H108="Completed",H108="Canceled"),0,IF(H108="Committed",1,IF(G108&lt;&gt;"",G108,IF(C108="Receipt",Setup!$B$7,IF(C108="Payment",Setup!$B$8,""))))))</f>
        <v/>
      </c>
      <c r="J108" s="28">
        <f>IF(OR(B108="",C108="",F108="",H108="",I108=""),"",IF(OR(H108="Completed",H108="Canceled"),0,F108*I108))</f>
        <v/>
      </c>
      <c r="K108" s="29">
        <f>IF(B108="","",DATE(YEAR(B108),MONTH(B108),1))</f>
        <v/>
      </c>
      <c r="L108" s="30">
        <f>IF(OR(B108="",C108="",D108="",H108="",Setup!$B$3="",Setup!$B$4=""),"",IF(COUNTIFS(Setup!$H$3:$H$16,D108,Setup!$I$3:$I$16,C108)=0,"Category-direction mismatch",IF(OR(H108="Completed",H108="Canceled"),"",IF(B108&lt;Setup!$B$3,"Past expected date",IF(OR(B108&lt;Setup!$B$4,B108&gt;=DATE(YEAR(Setup!$B$4),MONTH(Setup!$B$4)+Setup!$B$9,1)),"Outside 12-month forecast","")))))</f>
        <v/>
      </c>
      <c r="M108" s="25" t="n"/>
    </row>
    <row r="109">
      <c r="A109" s="23" t="n"/>
      <c r="B109" s="24" t="n"/>
      <c r="C109" s="23" t="n"/>
      <c r="D109" s="25" t="n"/>
      <c r="E109" s="25" t="n"/>
      <c r="F109" s="20" t="n"/>
      <c r="G109" s="26" t="n"/>
      <c r="H109" s="23" t="n"/>
      <c r="I109" s="27">
        <f>IF(OR(C109="",H109=""),"",IF(OR(H109="Completed",H109="Canceled"),0,IF(H109="Committed",1,IF(G109&lt;&gt;"",G109,IF(C109="Receipt",Setup!$B$7,IF(C109="Payment",Setup!$B$8,""))))))</f>
        <v/>
      </c>
      <c r="J109" s="28">
        <f>IF(OR(B109="",C109="",F109="",H109="",I109=""),"",IF(OR(H109="Completed",H109="Canceled"),0,F109*I109))</f>
        <v/>
      </c>
      <c r="K109" s="29">
        <f>IF(B109="","",DATE(YEAR(B109),MONTH(B109),1))</f>
        <v/>
      </c>
      <c r="L109" s="30">
        <f>IF(OR(B109="",C109="",D109="",H109="",Setup!$B$3="",Setup!$B$4=""),"",IF(COUNTIFS(Setup!$H$3:$H$16,D109,Setup!$I$3:$I$16,C109)=0,"Category-direction mismatch",IF(OR(H109="Completed",H109="Canceled"),"",IF(B109&lt;Setup!$B$3,"Past expected date",IF(OR(B109&lt;Setup!$B$4,B109&gt;=DATE(YEAR(Setup!$B$4),MONTH(Setup!$B$4)+Setup!$B$9,1)),"Outside 12-month forecast","")))))</f>
        <v/>
      </c>
      <c r="M109" s="25" t="n"/>
    </row>
    <row r="110">
      <c r="A110" s="23" t="n"/>
      <c r="B110" s="24" t="n"/>
      <c r="C110" s="23" t="n"/>
      <c r="D110" s="25" t="n"/>
      <c r="E110" s="25" t="n"/>
      <c r="F110" s="20" t="n"/>
      <c r="G110" s="26" t="n"/>
      <c r="H110" s="23" t="n"/>
      <c r="I110" s="27">
        <f>IF(OR(C110="",H110=""),"",IF(OR(H110="Completed",H110="Canceled"),0,IF(H110="Committed",1,IF(G110&lt;&gt;"",G110,IF(C110="Receipt",Setup!$B$7,IF(C110="Payment",Setup!$B$8,""))))))</f>
        <v/>
      </c>
      <c r="J110" s="28">
        <f>IF(OR(B110="",C110="",F110="",H110="",I110=""),"",IF(OR(H110="Completed",H110="Canceled"),0,F110*I110))</f>
        <v/>
      </c>
      <c r="K110" s="29">
        <f>IF(B110="","",DATE(YEAR(B110),MONTH(B110),1))</f>
        <v/>
      </c>
      <c r="L110" s="30">
        <f>IF(OR(B110="",C110="",D110="",H110="",Setup!$B$3="",Setup!$B$4=""),"",IF(COUNTIFS(Setup!$H$3:$H$16,D110,Setup!$I$3:$I$16,C110)=0,"Category-direction mismatch",IF(OR(H110="Completed",H110="Canceled"),"",IF(B110&lt;Setup!$B$3,"Past expected date",IF(OR(B110&lt;Setup!$B$4,B110&gt;=DATE(YEAR(Setup!$B$4),MONTH(Setup!$B$4)+Setup!$B$9,1)),"Outside 12-month forecast","")))))</f>
        <v/>
      </c>
      <c r="M110" s="25" t="n"/>
    </row>
    <row r="111">
      <c r="A111" s="23" t="n"/>
      <c r="B111" s="24" t="n"/>
      <c r="C111" s="23" t="n"/>
      <c r="D111" s="25" t="n"/>
      <c r="E111" s="25" t="n"/>
      <c r="F111" s="20" t="n"/>
      <c r="G111" s="26" t="n"/>
      <c r="H111" s="23" t="n"/>
      <c r="I111" s="27">
        <f>IF(OR(C111="",H111=""),"",IF(OR(H111="Completed",H111="Canceled"),0,IF(H111="Committed",1,IF(G111&lt;&gt;"",G111,IF(C111="Receipt",Setup!$B$7,IF(C111="Payment",Setup!$B$8,""))))))</f>
        <v/>
      </c>
      <c r="J111" s="28">
        <f>IF(OR(B111="",C111="",F111="",H111="",I111=""),"",IF(OR(H111="Completed",H111="Canceled"),0,F111*I111))</f>
        <v/>
      </c>
      <c r="K111" s="29">
        <f>IF(B111="","",DATE(YEAR(B111),MONTH(B111),1))</f>
        <v/>
      </c>
      <c r="L111" s="30">
        <f>IF(OR(B111="",C111="",D111="",H111="",Setup!$B$3="",Setup!$B$4=""),"",IF(COUNTIFS(Setup!$H$3:$H$16,D111,Setup!$I$3:$I$16,C111)=0,"Category-direction mismatch",IF(OR(H111="Completed",H111="Canceled"),"",IF(B111&lt;Setup!$B$3,"Past expected date",IF(OR(B111&lt;Setup!$B$4,B111&gt;=DATE(YEAR(Setup!$B$4),MONTH(Setup!$B$4)+Setup!$B$9,1)),"Outside 12-month forecast","")))))</f>
        <v/>
      </c>
      <c r="M111" s="25" t="n"/>
    </row>
    <row r="112">
      <c r="A112" s="23" t="n"/>
      <c r="B112" s="24" t="n"/>
      <c r="C112" s="23" t="n"/>
      <c r="D112" s="25" t="n"/>
      <c r="E112" s="25" t="n"/>
      <c r="F112" s="20" t="n"/>
      <c r="G112" s="26" t="n"/>
      <c r="H112" s="23" t="n"/>
      <c r="I112" s="27">
        <f>IF(OR(C112="",H112=""),"",IF(OR(H112="Completed",H112="Canceled"),0,IF(H112="Committed",1,IF(G112&lt;&gt;"",G112,IF(C112="Receipt",Setup!$B$7,IF(C112="Payment",Setup!$B$8,""))))))</f>
        <v/>
      </c>
      <c r="J112" s="28">
        <f>IF(OR(B112="",C112="",F112="",H112="",I112=""),"",IF(OR(H112="Completed",H112="Canceled"),0,F112*I112))</f>
        <v/>
      </c>
      <c r="K112" s="29">
        <f>IF(B112="","",DATE(YEAR(B112),MONTH(B112),1))</f>
        <v/>
      </c>
      <c r="L112" s="30">
        <f>IF(OR(B112="",C112="",D112="",H112="",Setup!$B$3="",Setup!$B$4=""),"",IF(COUNTIFS(Setup!$H$3:$H$16,D112,Setup!$I$3:$I$16,C112)=0,"Category-direction mismatch",IF(OR(H112="Completed",H112="Canceled"),"",IF(B112&lt;Setup!$B$3,"Past expected date",IF(OR(B112&lt;Setup!$B$4,B112&gt;=DATE(YEAR(Setup!$B$4),MONTH(Setup!$B$4)+Setup!$B$9,1)),"Outside 12-month forecast","")))))</f>
        <v/>
      </c>
      <c r="M112" s="25" t="n"/>
    </row>
    <row r="113">
      <c r="A113" s="23" t="n"/>
      <c r="B113" s="24" t="n"/>
      <c r="C113" s="23" t="n"/>
      <c r="D113" s="25" t="n"/>
      <c r="E113" s="25" t="n"/>
      <c r="F113" s="20" t="n"/>
      <c r="G113" s="26" t="n"/>
      <c r="H113" s="23" t="n"/>
      <c r="I113" s="27">
        <f>IF(OR(C113="",H113=""),"",IF(OR(H113="Completed",H113="Canceled"),0,IF(H113="Committed",1,IF(G113&lt;&gt;"",G113,IF(C113="Receipt",Setup!$B$7,IF(C113="Payment",Setup!$B$8,""))))))</f>
        <v/>
      </c>
      <c r="J113" s="28">
        <f>IF(OR(B113="",C113="",F113="",H113="",I113=""),"",IF(OR(H113="Completed",H113="Canceled"),0,F113*I113))</f>
        <v/>
      </c>
      <c r="K113" s="29">
        <f>IF(B113="","",DATE(YEAR(B113),MONTH(B113),1))</f>
        <v/>
      </c>
      <c r="L113" s="30">
        <f>IF(OR(B113="",C113="",D113="",H113="",Setup!$B$3="",Setup!$B$4=""),"",IF(COUNTIFS(Setup!$H$3:$H$16,D113,Setup!$I$3:$I$16,C113)=0,"Category-direction mismatch",IF(OR(H113="Completed",H113="Canceled"),"",IF(B113&lt;Setup!$B$3,"Past expected date",IF(OR(B113&lt;Setup!$B$4,B113&gt;=DATE(YEAR(Setup!$B$4),MONTH(Setup!$B$4)+Setup!$B$9,1)),"Outside 12-month forecast","")))))</f>
        <v/>
      </c>
      <c r="M113" s="25" t="n"/>
    </row>
    <row r="114">
      <c r="A114" s="23" t="n"/>
      <c r="B114" s="24" t="n"/>
      <c r="C114" s="23" t="n"/>
      <c r="D114" s="25" t="n"/>
      <c r="E114" s="25" t="n"/>
      <c r="F114" s="20" t="n"/>
      <c r="G114" s="26" t="n"/>
      <c r="H114" s="23" t="n"/>
      <c r="I114" s="27">
        <f>IF(OR(C114="",H114=""),"",IF(OR(H114="Completed",H114="Canceled"),0,IF(H114="Committed",1,IF(G114&lt;&gt;"",G114,IF(C114="Receipt",Setup!$B$7,IF(C114="Payment",Setup!$B$8,""))))))</f>
        <v/>
      </c>
      <c r="J114" s="28">
        <f>IF(OR(B114="",C114="",F114="",H114="",I114=""),"",IF(OR(H114="Completed",H114="Canceled"),0,F114*I114))</f>
        <v/>
      </c>
      <c r="K114" s="29">
        <f>IF(B114="","",DATE(YEAR(B114),MONTH(B114),1))</f>
        <v/>
      </c>
      <c r="L114" s="30">
        <f>IF(OR(B114="",C114="",D114="",H114="",Setup!$B$3="",Setup!$B$4=""),"",IF(COUNTIFS(Setup!$H$3:$H$16,D114,Setup!$I$3:$I$16,C114)=0,"Category-direction mismatch",IF(OR(H114="Completed",H114="Canceled"),"",IF(B114&lt;Setup!$B$3,"Past expected date",IF(OR(B114&lt;Setup!$B$4,B114&gt;=DATE(YEAR(Setup!$B$4),MONTH(Setup!$B$4)+Setup!$B$9,1)),"Outside 12-month forecast","")))))</f>
        <v/>
      </c>
      <c r="M114" s="25" t="n"/>
    </row>
    <row r="115">
      <c r="A115" s="23" t="n"/>
      <c r="B115" s="24" t="n"/>
      <c r="C115" s="23" t="n"/>
      <c r="D115" s="25" t="n"/>
      <c r="E115" s="25" t="n"/>
      <c r="F115" s="20" t="n"/>
      <c r="G115" s="26" t="n"/>
      <c r="H115" s="23" t="n"/>
      <c r="I115" s="27">
        <f>IF(OR(C115="",H115=""),"",IF(OR(H115="Completed",H115="Canceled"),0,IF(H115="Committed",1,IF(G115&lt;&gt;"",G115,IF(C115="Receipt",Setup!$B$7,IF(C115="Payment",Setup!$B$8,""))))))</f>
        <v/>
      </c>
      <c r="J115" s="28">
        <f>IF(OR(B115="",C115="",F115="",H115="",I115=""),"",IF(OR(H115="Completed",H115="Canceled"),0,F115*I115))</f>
        <v/>
      </c>
      <c r="K115" s="29">
        <f>IF(B115="","",DATE(YEAR(B115),MONTH(B115),1))</f>
        <v/>
      </c>
      <c r="L115" s="30">
        <f>IF(OR(B115="",C115="",D115="",H115="",Setup!$B$3="",Setup!$B$4=""),"",IF(COUNTIFS(Setup!$H$3:$H$16,D115,Setup!$I$3:$I$16,C115)=0,"Category-direction mismatch",IF(OR(H115="Completed",H115="Canceled"),"",IF(B115&lt;Setup!$B$3,"Past expected date",IF(OR(B115&lt;Setup!$B$4,B115&gt;=DATE(YEAR(Setup!$B$4),MONTH(Setup!$B$4)+Setup!$B$9,1)),"Outside 12-month forecast","")))))</f>
        <v/>
      </c>
      <c r="M115" s="25" t="n"/>
    </row>
    <row r="116">
      <c r="A116" s="23" t="n"/>
      <c r="B116" s="24" t="n"/>
      <c r="C116" s="23" t="n"/>
      <c r="D116" s="25" t="n"/>
      <c r="E116" s="25" t="n"/>
      <c r="F116" s="20" t="n"/>
      <c r="G116" s="26" t="n"/>
      <c r="H116" s="23" t="n"/>
      <c r="I116" s="27">
        <f>IF(OR(C116="",H116=""),"",IF(OR(H116="Completed",H116="Canceled"),0,IF(H116="Committed",1,IF(G116&lt;&gt;"",G116,IF(C116="Receipt",Setup!$B$7,IF(C116="Payment",Setup!$B$8,""))))))</f>
        <v/>
      </c>
      <c r="J116" s="28">
        <f>IF(OR(B116="",C116="",F116="",H116="",I116=""),"",IF(OR(H116="Completed",H116="Canceled"),0,F116*I116))</f>
        <v/>
      </c>
      <c r="K116" s="29">
        <f>IF(B116="","",DATE(YEAR(B116),MONTH(B116),1))</f>
        <v/>
      </c>
      <c r="L116" s="30">
        <f>IF(OR(B116="",C116="",D116="",H116="",Setup!$B$3="",Setup!$B$4=""),"",IF(COUNTIFS(Setup!$H$3:$H$16,D116,Setup!$I$3:$I$16,C116)=0,"Category-direction mismatch",IF(OR(H116="Completed",H116="Canceled"),"",IF(B116&lt;Setup!$B$3,"Past expected date",IF(OR(B116&lt;Setup!$B$4,B116&gt;=DATE(YEAR(Setup!$B$4),MONTH(Setup!$B$4)+Setup!$B$9,1)),"Outside 12-month forecast","")))))</f>
        <v/>
      </c>
      <c r="M116" s="25" t="n"/>
    </row>
    <row r="117">
      <c r="A117" s="23" t="n"/>
      <c r="B117" s="24" t="n"/>
      <c r="C117" s="23" t="n"/>
      <c r="D117" s="25" t="n"/>
      <c r="E117" s="25" t="n"/>
      <c r="F117" s="20" t="n"/>
      <c r="G117" s="26" t="n"/>
      <c r="H117" s="23" t="n"/>
      <c r="I117" s="27">
        <f>IF(OR(C117="",H117=""),"",IF(OR(H117="Completed",H117="Canceled"),0,IF(H117="Committed",1,IF(G117&lt;&gt;"",G117,IF(C117="Receipt",Setup!$B$7,IF(C117="Payment",Setup!$B$8,""))))))</f>
        <v/>
      </c>
      <c r="J117" s="28">
        <f>IF(OR(B117="",C117="",F117="",H117="",I117=""),"",IF(OR(H117="Completed",H117="Canceled"),0,F117*I117))</f>
        <v/>
      </c>
      <c r="K117" s="29">
        <f>IF(B117="","",DATE(YEAR(B117),MONTH(B117),1))</f>
        <v/>
      </c>
      <c r="L117" s="30">
        <f>IF(OR(B117="",C117="",D117="",H117="",Setup!$B$3="",Setup!$B$4=""),"",IF(COUNTIFS(Setup!$H$3:$H$16,D117,Setup!$I$3:$I$16,C117)=0,"Category-direction mismatch",IF(OR(H117="Completed",H117="Canceled"),"",IF(B117&lt;Setup!$B$3,"Past expected date",IF(OR(B117&lt;Setup!$B$4,B117&gt;=DATE(YEAR(Setup!$B$4),MONTH(Setup!$B$4)+Setup!$B$9,1)),"Outside 12-month forecast","")))))</f>
        <v/>
      </c>
      <c r="M117" s="25" t="n"/>
    </row>
    <row r="118">
      <c r="A118" s="23" t="n"/>
      <c r="B118" s="24" t="n"/>
      <c r="C118" s="23" t="n"/>
      <c r="D118" s="25" t="n"/>
      <c r="E118" s="25" t="n"/>
      <c r="F118" s="20" t="n"/>
      <c r="G118" s="26" t="n"/>
      <c r="H118" s="23" t="n"/>
      <c r="I118" s="27">
        <f>IF(OR(C118="",H118=""),"",IF(OR(H118="Completed",H118="Canceled"),0,IF(H118="Committed",1,IF(G118&lt;&gt;"",G118,IF(C118="Receipt",Setup!$B$7,IF(C118="Payment",Setup!$B$8,""))))))</f>
        <v/>
      </c>
      <c r="J118" s="28">
        <f>IF(OR(B118="",C118="",F118="",H118="",I118=""),"",IF(OR(H118="Completed",H118="Canceled"),0,F118*I118))</f>
        <v/>
      </c>
      <c r="K118" s="29">
        <f>IF(B118="","",DATE(YEAR(B118),MONTH(B118),1))</f>
        <v/>
      </c>
      <c r="L118" s="30">
        <f>IF(OR(B118="",C118="",D118="",H118="",Setup!$B$3="",Setup!$B$4=""),"",IF(COUNTIFS(Setup!$H$3:$H$16,D118,Setup!$I$3:$I$16,C118)=0,"Category-direction mismatch",IF(OR(H118="Completed",H118="Canceled"),"",IF(B118&lt;Setup!$B$3,"Past expected date",IF(OR(B118&lt;Setup!$B$4,B118&gt;=DATE(YEAR(Setup!$B$4),MONTH(Setup!$B$4)+Setup!$B$9,1)),"Outside 12-month forecast","")))))</f>
        <v/>
      </c>
      <c r="M118" s="25" t="n"/>
    </row>
    <row r="119">
      <c r="A119" s="23" t="n"/>
      <c r="B119" s="24" t="n"/>
      <c r="C119" s="23" t="n"/>
      <c r="D119" s="25" t="n"/>
      <c r="E119" s="25" t="n"/>
      <c r="F119" s="20" t="n"/>
      <c r="G119" s="26" t="n"/>
      <c r="H119" s="23" t="n"/>
      <c r="I119" s="27">
        <f>IF(OR(C119="",H119=""),"",IF(OR(H119="Completed",H119="Canceled"),0,IF(H119="Committed",1,IF(G119&lt;&gt;"",G119,IF(C119="Receipt",Setup!$B$7,IF(C119="Payment",Setup!$B$8,""))))))</f>
        <v/>
      </c>
      <c r="J119" s="28">
        <f>IF(OR(B119="",C119="",F119="",H119="",I119=""),"",IF(OR(H119="Completed",H119="Canceled"),0,F119*I119))</f>
        <v/>
      </c>
      <c r="K119" s="29">
        <f>IF(B119="","",DATE(YEAR(B119),MONTH(B119),1))</f>
        <v/>
      </c>
      <c r="L119" s="30">
        <f>IF(OR(B119="",C119="",D119="",H119="",Setup!$B$3="",Setup!$B$4=""),"",IF(COUNTIFS(Setup!$H$3:$H$16,D119,Setup!$I$3:$I$16,C119)=0,"Category-direction mismatch",IF(OR(H119="Completed",H119="Canceled"),"",IF(B119&lt;Setup!$B$3,"Past expected date",IF(OR(B119&lt;Setup!$B$4,B119&gt;=DATE(YEAR(Setup!$B$4),MONTH(Setup!$B$4)+Setup!$B$9,1)),"Outside 12-month forecast","")))))</f>
        <v/>
      </c>
      <c r="M119" s="25" t="n"/>
    </row>
    <row r="120">
      <c r="A120" s="23" t="n"/>
      <c r="B120" s="24" t="n"/>
      <c r="C120" s="23" t="n"/>
      <c r="D120" s="25" t="n"/>
      <c r="E120" s="25" t="n"/>
      <c r="F120" s="20" t="n"/>
      <c r="G120" s="26" t="n"/>
      <c r="H120" s="23" t="n"/>
      <c r="I120" s="27">
        <f>IF(OR(C120="",H120=""),"",IF(OR(H120="Completed",H120="Canceled"),0,IF(H120="Committed",1,IF(G120&lt;&gt;"",G120,IF(C120="Receipt",Setup!$B$7,IF(C120="Payment",Setup!$B$8,""))))))</f>
        <v/>
      </c>
      <c r="J120" s="28">
        <f>IF(OR(B120="",C120="",F120="",H120="",I120=""),"",IF(OR(H120="Completed",H120="Canceled"),0,F120*I120))</f>
        <v/>
      </c>
      <c r="K120" s="29">
        <f>IF(B120="","",DATE(YEAR(B120),MONTH(B120),1))</f>
        <v/>
      </c>
      <c r="L120" s="30">
        <f>IF(OR(B120="",C120="",D120="",H120="",Setup!$B$3="",Setup!$B$4=""),"",IF(COUNTIFS(Setup!$H$3:$H$16,D120,Setup!$I$3:$I$16,C120)=0,"Category-direction mismatch",IF(OR(H120="Completed",H120="Canceled"),"",IF(B120&lt;Setup!$B$3,"Past expected date",IF(OR(B120&lt;Setup!$B$4,B120&gt;=DATE(YEAR(Setup!$B$4),MONTH(Setup!$B$4)+Setup!$B$9,1)),"Outside 12-month forecast","")))))</f>
        <v/>
      </c>
      <c r="M120" s="25" t="n"/>
    </row>
    <row r="121">
      <c r="A121" s="23" t="n"/>
      <c r="B121" s="24" t="n"/>
      <c r="C121" s="23" t="n"/>
      <c r="D121" s="25" t="n"/>
      <c r="E121" s="25" t="n"/>
      <c r="F121" s="20" t="n"/>
      <c r="G121" s="26" t="n"/>
      <c r="H121" s="23" t="n"/>
      <c r="I121" s="27">
        <f>IF(OR(C121="",H121=""),"",IF(OR(H121="Completed",H121="Canceled"),0,IF(H121="Committed",1,IF(G121&lt;&gt;"",G121,IF(C121="Receipt",Setup!$B$7,IF(C121="Payment",Setup!$B$8,""))))))</f>
        <v/>
      </c>
      <c r="J121" s="28">
        <f>IF(OR(B121="",C121="",F121="",H121="",I121=""),"",IF(OR(H121="Completed",H121="Canceled"),0,F121*I121))</f>
        <v/>
      </c>
      <c r="K121" s="29">
        <f>IF(B121="","",DATE(YEAR(B121),MONTH(B121),1))</f>
        <v/>
      </c>
      <c r="L121" s="30">
        <f>IF(OR(B121="",C121="",D121="",H121="",Setup!$B$3="",Setup!$B$4=""),"",IF(COUNTIFS(Setup!$H$3:$H$16,D121,Setup!$I$3:$I$16,C121)=0,"Category-direction mismatch",IF(OR(H121="Completed",H121="Canceled"),"",IF(B121&lt;Setup!$B$3,"Past expected date",IF(OR(B121&lt;Setup!$B$4,B121&gt;=DATE(YEAR(Setup!$B$4),MONTH(Setup!$B$4)+Setup!$B$9,1)),"Outside 12-month forecast","")))))</f>
        <v/>
      </c>
      <c r="M121" s="25" t="n"/>
    </row>
    <row r="122">
      <c r="A122" s="23" t="n"/>
      <c r="B122" s="24" t="n"/>
      <c r="C122" s="23" t="n"/>
      <c r="D122" s="25" t="n"/>
      <c r="E122" s="25" t="n"/>
      <c r="F122" s="20" t="n"/>
      <c r="G122" s="26" t="n"/>
      <c r="H122" s="23" t="n"/>
      <c r="I122" s="27">
        <f>IF(OR(C122="",H122=""),"",IF(OR(H122="Completed",H122="Canceled"),0,IF(H122="Committed",1,IF(G122&lt;&gt;"",G122,IF(C122="Receipt",Setup!$B$7,IF(C122="Payment",Setup!$B$8,""))))))</f>
        <v/>
      </c>
      <c r="J122" s="28">
        <f>IF(OR(B122="",C122="",F122="",H122="",I122=""),"",IF(OR(H122="Completed",H122="Canceled"),0,F122*I122))</f>
        <v/>
      </c>
      <c r="K122" s="29">
        <f>IF(B122="","",DATE(YEAR(B122),MONTH(B122),1))</f>
        <v/>
      </c>
      <c r="L122" s="30">
        <f>IF(OR(B122="",C122="",D122="",H122="",Setup!$B$3="",Setup!$B$4=""),"",IF(COUNTIFS(Setup!$H$3:$H$16,D122,Setup!$I$3:$I$16,C122)=0,"Category-direction mismatch",IF(OR(H122="Completed",H122="Canceled"),"",IF(B122&lt;Setup!$B$3,"Past expected date",IF(OR(B122&lt;Setup!$B$4,B122&gt;=DATE(YEAR(Setup!$B$4),MONTH(Setup!$B$4)+Setup!$B$9,1)),"Outside 12-month forecast","")))))</f>
        <v/>
      </c>
      <c r="M122" s="25" t="n"/>
    </row>
    <row r="123">
      <c r="A123" s="23" t="n"/>
      <c r="B123" s="24" t="n"/>
      <c r="C123" s="23" t="n"/>
      <c r="D123" s="25" t="n"/>
      <c r="E123" s="25" t="n"/>
      <c r="F123" s="20" t="n"/>
      <c r="G123" s="26" t="n"/>
      <c r="H123" s="23" t="n"/>
      <c r="I123" s="27">
        <f>IF(OR(C123="",H123=""),"",IF(OR(H123="Completed",H123="Canceled"),0,IF(H123="Committed",1,IF(G123&lt;&gt;"",G123,IF(C123="Receipt",Setup!$B$7,IF(C123="Payment",Setup!$B$8,""))))))</f>
        <v/>
      </c>
      <c r="J123" s="28">
        <f>IF(OR(B123="",C123="",F123="",H123="",I123=""),"",IF(OR(H123="Completed",H123="Canceled"),0,F123*I123))</f>
        <v/>
      </c>
      <c r="K123" s="29">
        <f>IF(B123="","",DATE(YEAR(B123),MONTH(B123),1))</f>
        <v/>
      </c>
      <c r="L123" s="30">
        <f>IF(OR(B123="",C123="",D123="",H123="",Setup!$B$3="",Setup!$B$4=""),"",IF(COUNTIFS(Setup!$H$3:$H$16,D123,Setup!$I$3:$I$16,C123)=0,"Category-direction mismatch",IF(OR(H123="Completed",H123="Canceled"),"",IF(B123&lt;Setup!$B$3,"Past expected date",IF(OR(B123&lt;Setup!$B$4,B123&gt;=DATE(YEAR(Setup!$B$4),MONTH(Setup!$B$4)+Setup!$B$9,1)),"Outside 12-month forecast","")))))</f>
        <v/>
      </c>
      <c r="M123" s="25" t="n"/>
    </row>
    <row r="124">
      <c r="A124" s="23" t="n"/>
      <c r="B124" s="24" t="n"/>
      <c r="C124" s="23" t="n"/>
      <c r="D124" s="25" t="n"/>
      <c r="E124" s="25" t="n"/>
      <c r="F124" s="20" t="n"/>
      <c r="G124" s="26" t="n"/>
      <c r="H124" s="23" t="n"/>
      <c r="I124" s="27">
        <f>IF(OR(C124="",H124=""),"",IF(OR(H124="Completed",H124="Canceled"),0,IF(H124="Committed",1,IF(G124&lt;&gt;"",G124,IF(C124="Receipt",Setup!$B$7,IF(C124="Payment",Setup!$B$8,""))))))</f>
        <v/>
      </c>
      <c r="J124" s="28">
        <f>IF(OR(B124="",C124="",F124="",H124="",I124=""),"",IF(OR(H124="Completed",H124="Canceled"),0,F124*I124))</f>
        <v/>
      </c>
      <c r="K124" s="29">
        <f>IF(B124="","",DATE(YEAR(B124),MONTH(B124),1))</f>
        <v/>
      </c>
      <c r="L124" s="30">
        <f>IF(OR(B124="",C124="",D124="",H124="",Setup!$B$3="",Setup!$B$4=""),"",IF(COUNTIFS(Setup!$H$3:$H$16,D124,Setup!$I$3:$I$16,C124)=0,"Category-direction mismatch",IF(OR(H124="Completed",H124="Canceled"),"",IF(B124&lt;Setup!$B$3,"Past expected date",IF(OR(B124&lt;Setup!$B$4,B124&gt;=DATE(YEAR(Setup!$B$4),MONTH(Setup!$B$4)+Setup!$B$9,1)),"Outside 12-month forecast","")))))</f>
        <v/>
      </c>
      <c r="M124" s="25" t="n"/>
    </row>
    <row r="125">
      <c r="A125" s="23" t="n"/>
      <c r="B125" s="24" t="n"/>
      <c r="C125" s="23" t="n"/>
      <c r="D125" s="25" t="n"/>
      <c r="E125" s="25" t="n"/>
      <c r="F125" s="20" t="n"/>
      <c r="G125" s="26" t="n"/>
      <c r="H125" s="23" t="n"/>
      <c r="I125" s="27">
        <f>IF(OR(C125="",H125=""),"",IF(OR(H125="Completed",H125="Canceled"),0,IF(H125="Committed",1,IF(G125&lt;&gt;"",G125,IF(C125="Receipt",Setup!$B$7,IF(C125="Payment",Setup!$B$8,""))))))</f>
        <v/>
      </c>
      <c r="J125" s="28">
        <f>IF(OR(B125="",C125="",F125="",H125="",I125=""),"",IF(OR(H125="Completed",H125="Canceled"),0,F125*I125))</f>
        <v/>
      </c>
      <c r="K125" s="29">
        <f>IF(B125="","",DATE(YEAR(B125),MONTH(B125),1))</f>
        <v/>
      </c>
      <c r="L125" s="30">
        <f>IF(OR(B125="",C125="",D125="",H125="",Setup!$B$3="",Setup!$B$4=""),"",IF(COUNTIFS(Setup!$H$3:$H$16,D125,Setup!$I$3:$I$16,C125)=0,"Category-direction mismatch",IF(OR(H125="Completed",H125="Canceled"),"",IF(B125&lt;Setup!$B$3,"Past expected date",IF(OR(B125&lt;Setup!$B$4,B125&gt;=DATE(YEAR(Setup!$B$4),MONTH(Setup!$B$4)+Setup!$B$9,1)),"Outside 12-month forecast","")))))</f>
        <v/>
      </c>
      <c r="M125" s="25" t="n"/>
    </row>
    <row r="126">
      <c r="A126" s="23" t="n"/>
      <c r="B126" s="24" t="n"/>
      <c r="C126" s="23" t="n"/>
      <c r="D126" s="25" t="n"/>
      <c r="E126" s="25" t="n"/>
      <c r="F126" s="20" t="n"/>
      <c r="G126" s="26" t="n"/>
      <c r="H126" s="23" t="n"/>
      <c r="I126" s="27">
        <f>IF(OR(C126="",H126=""),"",IF(OR(H126="Completed",H126="Canceled"),0,IF(H126="Committed",1,IF(G126&lt;&gt;"",G126,IF(C126="Receipt",Setup!$B$7,IF(C126="Payment",Setup!$B$8,""))))))</f>
        <v/>
      </c>
      <c r="J126" s="28">
        <f>IF(OR(B126="",C126="",F126="",H126="",I126=""),"",IF(OR(H126="Completed",H126="Canceled"),0,F126*I126))</f>
        <v/>
      </c>
      <c r="K126" s="29">
        <f>IF(B126="","",DATE(YEAR(B126),MONTH(B126),1))</f>
        <v/>
      </c>
      <c r="L126" s="30">
        <f>IF(OR(B126="",C126="",D126="",H126="",Setup!$B$3="",Setup!$B$4=""),"",IF(COUNTIFS(Setup!$H$3:$H$16,D126,Setup!$I$3:$I$16,C126)=0,"Category-direction mismatch",IF(OR(H126="Completed",H126="Canceled"),"",IF(B126&lt;Setup!$B$3,"Past expected date",IF(OR(B126&lt;Setup!$B$4,B126&gt;=DATE(YEAR(Setup!$B$4),MONTH(Setup!$B$4)+Setup!$B$9,1)),"Outside 12-month forecast","")))))</f>
        <v/>
      </c>
      <c r="M126" s="25" t="n"/>
    </row>
    <row r="127">
      <c r="A127" s="23" t="n"/>
      <c r="B127" s="24" t="n"/>
      <c r="C127" s="23" t="n"/>
      <c r="D127" s="25" t="n"/>
      <c r="E127" s="25" t="n"/>
      <c r="F127" s="20" t="n"/>
      <c r="G127" s="26" t="n"/>
      <c r="H127" s="23" t="n"/>
      <c r="I127" s="27">
        <f>IF(OR(C127="",H127=""),"",IF(OR(H127="Completed",H127="Canceled"),0,IF(H127="Committed",1,IF(G127&lt;&gt;"",G127,IF(C127="Receipt",Setup!$B$7,IF(C127="Payment",Setup!$B$8,""))))))</f>
        <v/>
      </c>
      <c r="J127" s="28">
        <f>IF(OR(B127="",C127="",F127="",H127="",I127=""),"",IF(OR(H127="Completed",H127="Canceled"),0,F127*I127))</f>
        <v/>
      </c>
      <c r="K127" s="29">
        <f>IF(B127="","",DATE(YEAR(B127),MONTH(B127),1))</f>
        <v/>
      </c>
      <c r="L127" s="30">
        <f>IF(OR(B127="",C127="",D127="",H127="",Setup!$B$3="",Setup!$B$4=""),"",IF(COUNTIFS(Setup!$H$3:$H$16,D127,Setup!$I$3:$I$16,C127)=0,"Category-direction mismatch",IF(OR(H127="Completed",H127="Canceled"),"",IF(B127&lt;Setup!$B$3,"Past expected date",IF(OR(B127&lt;Setup!$B$4,B127&gt;=DATE(YEAR(Setup!$B$4),MONTH(Setup!$B$4)+Setup!$B$9,1)),"Outside 12-month forecast","")))))</f>
        <v/>
      </c>
      <c r="M127" s="25" t="n"/>
    </row>
    <row r="128">
      <c r="A128" s="23" t="n"/>
      <c r="B128" s="24" t="n"/>
      <c r="C128" s="23" t="n"/>
      <c r="D128" s="25" t="n"/>
      <c r="E128" s="25" t="n"/>
      <c r="F128" s="20" t="n"/>
      <c r="G128" s="26" t="n"/>
      <c r="H128" s="23" t="n"/>
      <c r="I128" s="27">
        <f>IF(OR(C128="",H128=""),"",IF(OR(H128="Completed",H128="Canceled"),0,IF(H128="Committed",1,IF(G128&lt;&gt;"",G128,IF(C128="Receipt",Setup!$B$7,IF(C128="Payment",Setup!$B$8,""))))))</f>
        <v/>
      </c>
      <c r="J128" s="28">
        <f>IF(OR(B128="",C128="",F128="",H128="",I128=""),"",IF(OR(H128="Completed",H128="Canceled"),0,F128*I128))</f>
        <v/>
      </c>
      <c r="K128" s="29">
        <f>IF(B128="","",DATE(YEAR(B128),MONTH(B128),1))</f>
        <v/>
      </c>
      <c r="L128" s="30">
        <f>IF(OR(B128="",C128="",D128="",H128="",Setup!$B$3="",Setup!$B$4=""),"",IF(COUNTIFS(Setup!$H$3:$H$16,D128,Setup!$I$3:$I$16,C128)=0,"Category-direction mismatch",IF(OR(H128="Completed",H128="Canceled"),"",IF(B128&lt;Setup!$B$3,"Past expected date",IF(OR(B128&lt;Setup!$B$4,B128&gt;=DATE(YEAR(Setup!$B$4),MONTH(Setup!$B$4)+Setup!$B$9,1)),"Outside 12-month forecast","")))))</f>
        <v/>
      </c>
      <c r="M128" s="25" t="n"/>
    </row>
    <row r="129">
      <c r="A129" s="23" t="n"/>
      <c r="B129" s="24" t="n"/>
      <c r="C129" s="23" t="n"/>
      <c r="D129" s="25" t="n"/>
      <c r="E129" s="25" t="n"/>
      <c r="F129" s="20" t="n"/>
      <c r="G129" s="26" t="n"/>
      <c r="H129" s="23" t="n"/>
      <c r="I129" s="27">
        <f>IF(OR(C129="",H129=""),"",IF(OR(H129="Completed",H129="Canceled"),0,IF(H129="Committed",1,IF(G129&lt;&gt;"",G129,IF(C129="Receipt",Setup!$B$7,IF(C129="Payment",Setup!$B$8,""))))))</f>
        <v/>
      </c>
      <c r="J129" s="28">
        <f>IF(OR(B129="",C129="",F129="",H129="",I129=""),"",IF(OR(H129="Completed",H129="Canceled"),0,F129*I129))</f>
        <v/>
      </c>
      <c r="K129" s="29">
        <f>IF(B129="","",DATE(YEAR(B129),MONTH(B129),1))</f>
        <v/>
      </c>
      <c r="L129" s="30">
        <f>IF(OR(B129="",C129="",D129="",H129="",Setup!$B$3="",Setup!$B$4=""),"",IF(COUNTIFS(Setup!$H$3:$H$16,D129,Setup!$I$3:$I$16,C129)=0,"Category-direction mismatch",IF(OR(H129="Completed",H129="Canceled"),"",IF(B129&lt;Setup!$B$3,"Past expected date",IF(OR(B129&lt;Setup!$B$4,B129&gt;=DATE(YEAR(Setup!$B$4),MONTH(Setup!$B$4)+Setup!$B$9,1)),"Outside 12-month forecast","")))))</f>
        <v/>
      </c>
      <c r="M129" s="25" t="n"/>
    </row>
    <row r="130">
      <c r="A130" s="23" t="n"/>
      <c r="B130" s="24" t="n"/>
      <c r="C130" s="23" t="n"/>
      <c r="D130" s="25" t="n"/>
      <c r="E130" s="25" t="n"/>
      <c r="F130" s="20" t="n"/>
      <c r="G130" s="26" t="n"/>
      <c r="H130" s="23" t="n"/>
      <c r="I130" s="27">
        <f>IF(OR(C130="",H130=""),"",IF(OR(H130="Completed",H130="Canceled"),0,IF(H130="Committed",1,IF(G130&lt;&gt;"",G130,IF(C130="Receipt",Setup!$B$7,IF(C130="Payment",Setup!$B$8,""))))))</f>
        <v/>
      </c>
      <c r="J130" s="28">
        <f>IF(OR(B130="",C130="",F130="",H130="",I130=""),"",IF(OR(H130="Completed",H130="Canceled"),0,F130*I130))</f>
        <v/>
      </c>
      <c r="K130" s="29">
        <f>IF(B130="","",DATE(YEAR(B130),MONTH(B130),1))</f>
        <v/>
      </c>
      <c r="L130" s="30">
        <f>IF(OR(B130="",C130="",D130="",H130="",Setup!$B$3="",Setup!$B$4=""),"",IF(COUNTIFS(Setup!$H$3:$H$16,D130,Setup!$I$3:$I$16,C130)=0,"Category-direction mismatch",IF(OR(H130="Completed",H130="Canceled"),"",IF(B130&lt;Setup!$B$3,"Past expected date",IF(OR(B130&lt;Setup!$B$4,B130&gt;=DATE(YEAR(Setup!$B$4),MONTH(Setup!$B$4)+Setup!$B$9,1)),"Outside 12-month forecast","")))))</f>
        <v/>
      </c>
      <c r="M130" s="25" t="n"/>
    </row>
    <row r="131">
      <c r="A131" s="23" t="n"/>
      <c r="B131" s="24" t="n"/>
      <c r="C131" s="23" t="n"/>
      <c r="D131" s="25" t="n"/>
      <c r="E131" s="25" t="n"/>
      <c r="F131" s="20" t="n"/>
      <c r="G131" s="26" t="n"/>
      <c r="H131" s="23" t="n"/>
      <c r="I131" s="27">
        <f>IF(OR(C131="",H131=""),"",IF(OR(H131="Completed",H131="Canceled"),0,IF(H131="Committed",1,IF(G131&lt;&gt;"",G131,IF(C131="Receipt",Setup!$B$7,IF(C131="Payment",Setup!$B$8,""))))))</f>
        <v/>
      </c>
      <c r="J131" s="28">
        <f>IF(OR(B131="",C131="",F131="",H131="",I131=""),"",IF(OR(H131="Completed",H131="Canceled"),0,F131*I131))</f>
        <v/>
      </c>
      <c r="K131" s="29">
        <f>IF(B131="","",DATE(YEAR(B131),MONTH(B131),1))</f>
        <v/>
      </c>
      <c r="L131" s="30">
        <f>IF(OR(B131="",C131="",D131="",H131="",Setup!$B$3="",Setup!$B$4=""),"",IF(COUNTIFS(Setup!$H$3:$H$16,D131,Setup!$I$3:$I$16,C131)=0,"Category-direction mismatch",IF(OR(H131="Completed",H131="Canceled"),"",IF(B131&lt;Setup!$B$3,"Past expected date",IF(OR(B131&lt;Setup!$B$4,B131&gt;=DATE(YEAR(Setup!$B$4),MONTH(Setup!$B$4)+Setup!$B$9,1)),"Outside 12-month forecast","")))))</f>
        <v/>
      </c>
      <c r="M131" s="25" t="n"/>
    </row>
    <row r="132">
      <c r="A132" s="23" t="n"/>
      <c r="B132" s="24" t="n"/>
      <c r="C132" s="23" t="n"/>
      <c r="D132" s="25" t="n"/>
      <c r="E132" s="25" t="n"/>
      <c r="F132" s="20" t="n"/>
      <c r="G132" s="26" t="n"/>
      <c r="H132" s="23" t="n"/>
      <c r="I132" s="27">
        <f>IF(OR(C132="",H132=""),"",IF(OR(H132="Completed",H132="Canceled"),0,IF(H132="Committed",1,IF(G132&lt;&gt;"",G132,IF(C132="Receipt",Setup!$B$7,IF(C132="Payment",Setup!$B$8,""))))))</f>
        <v/>
      </c>
      <c r="J132" s="28">
        <f>IF(OR(B132="",C132="",F132="",H132="",I132=""),"",IF(OR(H132="Completed",H132="Canceled"),0,F132*I132))</f>
        <v/>
      </c>
      <c r="K132" s="29">
        <f>IF(B132="","",DATE(YEAR(B132),MONTH(B132),1))</f>
        <v/>
      </c>
      <c r="L132" s="30">
        <f>IF(OR(B132="",C132="",D132="",H132="",Setup!$B$3="",Setup!$B$4=""),"",IF(COUNTIFS(Setup!$H$3:$H$16,D132,Setup!$I$3:$I$16,C132)=0,"Category-direction mismatch",IF(OR(H132="Completed",H132="Canceled"),"",IF(B132&lt;Setup!$B$3,"Past expected date",IF(OR(B132&lt;Setup!$B$4,B132&gt;=DATE(YEAR(Setup!$B$4),MONTH(Setup!$B$4)+Setup!$B$9,1)),"Outside 12-month forecast","")))))</f>
        <v/>
      </c>
      <c r="M132" s="25" t="n"/>
    </row>
    <row r="133">
      <c r="A133" s="23" t="n"/>
      <c r="B133" s="24" t="n"/>
      <c r="C133" s="23" t="n"/>
      <c r="D133" s="25" t="n"/>
      <c r="E133" s="25" t="n"/>
      <c r="F133" s="20" t="n"/>
      <c r="G133" s="26" t="n"/>
      <c r="H133" s="23" t="n"/>
      <c r="I133" s="27">
        <f>IF(OR(C133="",H133=""),"",IF(OR(H133="Completed",H133="Canceled"),0,IF(H133="Committed",1,IF(G133&lt;&gt;"",G133,IF(C133="Receipt",Setup!$B$7,IF(C133="Payment",Setup!$B$8,""))))))</f>
        <v/>
      </c>
      <c r="J133" s="28">
        <f>IF(OR(B133="",C133="",F133="",H133="",I133=""),"",IF(OR(H133="Completed",H133="Canceled"),0,F133*I133))</f>
        <v/>
      </c>
      <c r="K133" s="29">
        <f>IF(B133="","",DATE(YEAR(B133),MONTH(B133),1))</f>
        <v/>
      </c>
      <c r="L133" s="30">
        <f>IF(OR(B133="",C133="",D133="",H133="",Setup!$B$3="",Setup!$B$4=""),"",IF(COUNTIFS(Setup!$H$3:$H$16,D133,Setup!$I$3:$I$16,C133)=0,"Category-direction mismatch",IF(OR(H133="Completed",H133="Canceled"),"",IF(B133&lt;Setup!$B$3,"Past expected date",IF(OR(B133&lt;Setup!$B$4,B133&gt;=DATE(YEAR(Setup!$B$4),MONTH(Setup!$B$4)+Setup!$B$9,1)),"Outside 12-month forecast","")))))</f>
        <v/>
      </c>
      <c r="M133" s="25" t="n"/>
    </row>
    <row r="134">
      <c r="A134" s="23" t="n"/>
      <c r="B134" s="24" t="n"/>
      <c r="C134" s="23" t="n"/>
      <c r="D134" s="25" t="n"/>
      <c r="E134" s="25" t="n"/>
      <c r="F134" s="20" t="n"/>
      <c r="G134" s="26" t="n"/>
      <c r="H134" s="23" t="n"/>
      <c r="I134" s="27">
        <f>IF(OR(C134="",H134=""),"",IF(OR(H134="Completed",H134="Canceled"),0,IF(H134="Committed",1,IF(G134&lt;&gt;"",G134,IF(C134="Receipt",Setup!$B$7,IF(C134="Payment",Setup!$B$8,""))))))</f>
        <v/>
      </c>
      <c r="J134" s="28">
        <f>IF(OR(B134="",C134="",F134="",H134="",I134=""),"",IF(OR(H134="Completed",H134="Canceled"),0,F134*I134))</f>
        <v/>
      </c>
      <c r="K134" s="29">
        <f>IF(B134="","",DATE(YEAR(B134),MONTH(B134),1))</f>
        <v/>
      </c>
      <c r="L134" s="30">
        <f>IF(OR(B134="",C134="",D134="",H134="",Setup!$B$3="",Setup!$B$4=""),"",IF(COUNTIFS(Setup!$H$3:$H$16,D134,Setup!$I$3:$I$16,C134)=0,"Category-direction mismatch",IF(OR(H134="Completed",H134="Canceled"),"",IF(B134&lt;Setup!$B$3,"Past expected date",IF(OR(B134&lt;Setup!$B$4,B134&gt;=DATE(YEAR(Setup!$B$4),MONTH(Setup!$B$4)+Setup!$B$9,1)),"Outside 12-month forecast","")))))</f>
        <v/>
      </c>
      <c r="M134" s="25" t="n"/>
    </row>
    <row r="135">
      <c r="A135" s="23" t="n"/>
      <c r="B135" s="24" t="n"/>
      <c r="C135" s="23" t="n"/>
      <c r="D135" s="25" t="n"/>
      <c r="E135" s="25" t="n"/>
      <c r="F135" s="20" t="n"/>
      <c r="G135" s="26" t="n"/>
      <c r="H135" s="23" t="n"/>
      <c r="I135" s="27">
        <f>IF(OR(C135="",H135=""),"",IF(OR(H135="Completed",H135="Canceled"),0,IF(H135="Committed",1,IF(G135&lt;&gt;"",G135,IF(C135="Receipt",Setup!$B$7,IF(C135="Payment",Setup!$B$8,""))))))</f>
        <v/>
      </c>
      <c r="J135" s="28">
        <f>IF(OR(B135="",C135="",F135="",H135="",I135=""),"",IF(OR(H135="Completed",H135="Canceled"),0,F135*I135))</f>
        <v/>
      </c>
      <c r="K135" s="29">
        <f>IF(B135="","",DATE(YEAR(B135),MONTH(B135),1))</f>
        <v/>
      </c>
      <c r="L135" s="30">
        <f>IF(OR(B135="",C135="",D135="",H135="",Setup!$B$3="",Setup!$B$4=""),"",IF(COUNTIFS(Setup!$H$3:$H$16,D135,Setup!$I$3:$I$16,C135)=0,"Category-direction mismatch",IF(OR(H135="Completed",H135="Canceled"),"",IF(B135&lt;Setup!$B$3,"Past expected date",IF(OR(B135&lt;Setup!$B$4,B135&gt;=DATE(YEAR(Setup!$B$4),MONTH(Setup!$B$4)+Setup!$B$9,1)),"Outside 12-month forecast","")))))</f>
        <v/>
      </c>
      <c r="M135" s="25" t="n"/>
    </row>
    <row r="136">
      <c r="A136" s="23" t="n"/>
      <c r="B136" s="24" t="n"/>
      <c r="C136" s="23" t="n"/>
      <c r="D136" s="25" t="n"/>
      <c r="E136" s="25" t="n"/>
      <c r="F136" s="20" t="n"/>
      <c r="G136" s="26" t="n"/>
      <c r="H136" s="23" t="n"/>
      <c r="I136" s="27">
        <f>IF(OR(C136="",H136=""),"",IF(OR(H136="Completed",H136="Canceled"),0,IF(H136="Committed",1,IF(G136&lt;&gt;"",G136,IF(C136="Receipt",Setup!$B$7,IF(C136="Payment",Setup!$B$8,""))))))</f>
        <v/>
      </c>
      <c r="J136" s="28">
        <f>IF(OR(B136="",C136="",F136="",H136="",I136=""),"",IF(OR(H136="Completed",H136="Canceled"),0,F136*I136))</f>
        <v/>
      </c>
      <c r="K136" s="29">
        <f>IF(B136="","",DATE(YEAR(B136),MONTH(B136),1))</f>
        <v/>
      </c>
      <c r="L136" s="30">
        <f>IF(OR(B136="",C136="",D136="",H136="",Setup!$B$3="",Setup!$B$4=""),"",IF(COUNTIFS(Setup!$H$3:$H$16,D136,Setup!$I$3:$I$16,C136)=0,"Category-direction mismatch",IF(OR(H136="Completed",H136="Canceled"),"",IF(B136&lt;Setup!$B$3,"Past expected date",IF(OR(B136&lt;Setup!$B$4,B136&gt;=DATE(YEAR(Setup!$B$4),MONTH(Setup!$B$4)+Setup!$B$9,1)),"Outside 12-month forecast","")))))</f>
        <v/>
      </c>
      <c r="M136" s="25" t="n"/>
    </row>
    <row r="137">
      <c r="A137" s="23" t="n"/>
      <c r="B137" s="24" t="n"/>
      <c r="C137" s="23" t="n"/>
      <c r="D137" s="25" t="n"/>
      <c r="E137" s="25" t="n"/>
      <c r="F137" s="20" t="n"/>
      <c r="G137" s="26" t="n"/>
      <c r="H137" s="23" t="n"/>
      <c r="I137" s="27">
        <f>IF(OR(C137="",H137=""),"",IF(OR(H137="Completed",H137="Canceled"),0,IF(H137="Committed",1,IF(G137&lt;&gt;"",G137,IF(C137="Receipt",Setup!$B$7,IF(C137="Payment",Setup!$B$8,""))))))</f>
        <v/>
      </c>
      <c r="J137" s="28">
        <f>IF(OR(B137="",C137="",F137="",H137="",I137=""),"",IF(OR(H137="Completed",H137="Canceled"),0,F137*I137))</f>
        <v/>
      </c>
      <c r="K137" s="29">
        <f>IF(B137="","",DATE(YEAR(B137),MONTH(B137),1))</f>
        <v/>
      </c>
      <c r="L137" s="30">
        <f>IF(OR(B137="",C137="",D137="",H137="",Setup!$B$3="",Setup!$B$4=""),"",IF(COUNTIFS(Setup!$H$3:$H$16,D137,Setup!$I$3:$I$16,C137)=0,"Category-direction mismatch",IF(OR(H137="Completed",H137="Canceled"),"",IF(B137&lt;Setup!$B$3,"Past expected date",IF(OR(B137&lt;Setup!$B$4,B137&gt;=DATE(YEAR(Setup!$B$4),MONTH(Setup!$B$4)+Setup!$B$9,1)),"Outside 12-month forecast","")))))</f>
        <v/>
      </c>
      <c r="M137" s="25" t="n"/>
    </row>
    <row r="138">
      <c r="A138" s="23" t="n"/>
      <c r="B138" s="24" t="n"/>
      <c r="C138" s="23" t="n"/>
      <c r="D138" s="25" t="n"/>
      <c r="E138" s="25" t="n"/>
      <c r="F138" s="20" t="n"/>
      <c r="G138" s="26" t="n"/>
      <c r="H138" s="23" t="n"/>
      <c r="I138" s="27">
        <f>IF(OR(C138="",H138=""),"",IF(OR(H138="Completed",H138="Canceled"),0,IF(H138="Committed",1,IF(G138&lt;&gt;"",G138,IF(C138="Receipt",Setup!$B$7,IF(C138="Payment",Setup!$B$8,""))))))</f>
        <v/>
      </c>
      <c r="J138" s="28">
        <f>IF(OR(B138="",C138="",F138="",H138="",I138=""),"",IF(OR(H138="Completed",H138="Canceled"),0,F138*I138))</f>
        <v/>
      </c>
      <c r="K138" s="29">
        <f>IF(B138="","",DATE(YEAR(B138),MONTH(B138),1))</f>
        <v/>
      </c>
      <c r="L138" s="30">
        <f>IF(OR(B138="",C138="",D138="",H138="",Setup!$B$3="",Setup!$B$4=""),"",IF(COUNTIFS(Setup!$H$3:$H$16,D138,Setup!$I$3:$I$16,C138)=0,"Category-direction mismatch",IF(OR(H138="Completed",H138="Canceled"),"",IF(B138&lt;Setup!$B$3,"Past expected date",IF(OR(B138&lt;Setup!$B$4,B138&gt;=DATE(YEAR(Setup!$B$4),MONTH(Setup!$B$4)+Setup!$B$9,1)),"Outside 12-month forecast","")))))</f>
        <v/>
      </c>
      <c r="M138" s="25" t="n"/>
    </row>
    <row r="139">
      <c r="A139" s="23" t="n"/>
      <c r="B139" s="24" t="n"/>
      <c r="C139" s="23" t="n"/>
      <c r="D139" s="25" t="n"/>
      <c r="E139" s="25" t="n"/>
      <c r="F139" s="20" t="n"/>
      <c r="G139" s="26" t="n"/>
      <c r="H139" s="23" t="n"/>
      <c r="I139" s="27">
        <f>IF(OR(C139="",H139=""),"",IF(OR(H139="Completed",H139="Canceled"),0,IF(H139="Committed",1,IF(G139&lt;&gt;"",G139,IF(C139="Receipt",Setup!$B$7,IF(C139="Payment",Setup!$B$8,""))))))</f>
        <v/>
      </c>
      <c r="J139" s="28">
        <f>IF(OR(B139="",C139="",F139="",H139="",I139=""),"",IF(OR(H139="Completed",H139="Canceled"),0,F139*I139))</f>
        <v/>
      </c>
      <c r="K139" s="29">
        <f>IF(B139="","",DATE(YEAR(B139),MONTH(B139),1))</f>
        <v/>
      </c>
      <c r="L139" s="30">
        <f>IF(OR(B139="",C139="",D139="",H139="",Setup!$B$3="",Setup!$B$4=""),"",IF(COUNTIFS(Setup!$H$3:$H$16,D139,Setup!$I$3:$I$16,C139)=0,"Category-direction mismatch",IF(OR(H139="Completed",H139="Canceled"),"",IF(B139&lt;Setup!$B$3,"Past expected date",IF(OR(B139&lt;Setup!$B$4,B139&gt;=DATE(YEAR(Setup!$B$4),MONTH(Setup!$B$4)+Setup!$B$9,1)),"Outside 12-month forecast","")))))</f>
        <v/>
      </c>
      <c r="M139" s="25" t="n"/>
    </row>
    <row r="140">
      <c r="A140" s="23" t="n"/>
      <c r="B140" s="24" t="n"/>
      <c r="C140" s="23" t="n"/>
      <c r="D140" s="25" t="n"/>
      <c r="E140" s="25" t="n"/>
      <c r="F140" s="20" t="n"/>
      <c r="G140" s="26" t="n"/>
      <c r="H140" s="23" t="n"/>
      <c r="I140" s="27">
        <f>IF(OR(C140="",H140=""),"",IF(OR(H140="Completed",H140="Canceled"),0,IF(H140="Committed",1,IF(G140&lt;&gt;"",G140,IF(C140="Receipt",Setup!$B$7,IF(C140="Payment",Setup!$B$8,""))))))</f>
        <v/>
      </c>
      <c r="J140" s="28">
        <f>IF(OR(B140="",C140="",F140="",H140="",I140=""),"",IF(OR(H140="Completed",H140="Canceled"),0,F140*I140))</f>
        <v/>
      </c>
      <c r="K140" s="29">
        <f>IF(B140="","",DATE(YEAR(B140),MONTH(B140),1))</f>
        <v/>
      </c>
      <c r="L140" s="30">
        <f>IF(OR(B140="",C140="",D140="",H140="",Setup!$B$3="",Setup!$B$4=""),"",IF(COUNTIFS(Setup!$H$3:$H$16,D140,Setup!$I$3:$I$16,C140)=0,"Category-direction mismatch",IF(OR(H140="Completed",H140="Canceled"),"",IF(B140&lt;Setup!$B$3,"Past expected date",IF(OR(B140&lt;Setup!$B$4,B140&gt;=DATE(YEAR(Setup!$B$4),MONTH(Setup!$B$4)+Setup!$B$9,1)),"Outside 12-month forecast","")))))</f>
        <v/>
      </c>
      <c r="M140" s="25" t="n"/>
    </row>
    <row r="141">
      <c r="A141" s="23" t="n"/>
      <c r="B141" s="24" t="n"/>
      <c r="C141" s="23" t="n"/>
      <c r="D141" s="25" t="n"/>
      <c r="E141" s="25" t="n"/>
      <c r="F141" s="20" t="n"/>
      <c r="G141" s="26" t="n"/>
      <c r="H141" s="23" t="n"/>
      <c r="I141" s="27">
        <f>IF(OR(C141="",H141=""),"",IF(OR(H141="Completed",H141="Canceled"),0,IF(H141="Committed",1,IF(G141&lt;&gt;"",G141,IF(C141="Receipt",Setup!$B$7,IF(C141="Payment",Setup!$B$8,""))))))</f>
        <v/>
      </c>
      <c r="J141" s="28">
        <f>IF(OR(B141="",C141="",F141="",H141="",I141=""),"",IF(OR(H141="Completed",H141="Canceled"),0,F141*I141))</f>
        <v/>
      </c>
      <c r="K141" s="29">
        <f>IF(B141="","",DATE(YEAR(B141),MONTH(B141),1))</f>
        <v/>
      </c>
      <c r="L141" s="30">
        <f>IF(OR(B141="",C141="",D141="",H141="",Setup!$B$3="",Setup!$B$4=""),"",IF(COUNTIFS(Setup!$H$3:$H$16,D141,Setup!$I$3:$I$16,C141)=0,"Category-direction mismatch",IF(OR(H141="Completed",H141="Canceled"),"",IF(B141&lt;Setup!$B$3,"Past expected date",IF(OR(B141&lt;Setup!$B$4,B141&gt;=DATE(YEAR(Setup!$B$4),MONTH(Setup!$B$4)+Setup!$B$9,1)),"Outside 12-month forecast","")))))</f>
        <v/>
      </c>
      <c r="M141" s="25" t="n"/>
    </row>
    <row r="142">
      <c r="A142" s="23" t="n"/>
      <c r="B142" s="24" t="n"/>
      <c r="C142" s="23" t="n"/>
      <c r="D142" s="25" t="n"/>
      <c r="E142" s="25" t="n"/>
      <c r="F142" s="20" t="n"/>
      <c r="G142" s="26" t="n"/>
      <c r="H142" s="23" t="n"/>
      <c r="I142" s="27">
        <f>IF(OR(C142="",H142=""),"",IF(OR(H142="Completed",H142="Canceled"),0,IF(H142="Committed",1,IF(G142&lt;&gt;"",G142,IF(C142="Receipt",Setup!$B$7,IF(C142="Payment",Setup!$B$8,""))))))</f>
        <v/>
      </c>
      <c r="J142" s="28">
        <f>IF(OR(B142="",C142="",F142="",H142="",I142=""),"",IF(OR(H142="Completed",H142="Canceled"),0,F142*I142))</f>
        <v/>
      </c>
      <c r="K142" s="29">
        <f>IF(B142="","",DATE(YEAR(B142),MONTH(B142),1))</f>
        <v/>
      </c>
      <c r="L142" s="30">
        <f>IF(OR(B142="",C142="",D142="",H142="",Setup!$B$3="",Setup!$B$4=""),"",IF(COUNTIFS(Setup!$H$3:$H$16,D142,Setup!$I$3:$I$16,C142)=0,"Category-direction mismatch",IF(OR(H142="Completed",H142="Canceled"),"",IF(B142&lt;Setup!$B$3,"Past expected date",IF(OR(B142&lt;Setup!$B$4,B142&gt;=DATE(YEAR(Setup!$B$4),MONTH(Setup!$B$4)+Setup!$B$9,1)),"Outside 12-month forecast","")))))</f>
        <v/>
      </c>
      <c r="M142" s="25" t="n"/>
    </row>
    <row r="143">
      <c r="A143" s="23" t="n"/>
      <c r="B143" s="24" t="n"/>
      <c r="C143" s="23" t="n"/>
      <c r="D143" s="25" t="n"/>
      <c r="E143" s="25" t="n"/>
      <c r="F143" s="20" t="n"/>
      <c r="G143" s="26" t="n"/>
      <c r="H143" s="23" t="n"/>
      <c r="I143" s="27">
        <f>IF(OR(C143="",H143=""),"",IF(OR(H143="Completed",H143="Canceled"),0,IF(H143="Committed",1,IF(G143&lt;&gt;"",G143,IF(C143="Receipt",Setup!$B$7,IF(C143="Payment",Setup!$B$8,""))))))</f>
        <v/>
      </c>
      <c r="J143" s="28">
        <f>IF(OR(B143="",C143="",F143="",H143="",I143=""),"",IF(OR(H143="Completed",H143="Canceled"),0,F143*I143))</f>
        <v/>
      </c>
      <c r="K143" s="29">
        <f>IF(B143="","",DATE(YEAR(B143),MONTH(B143),1))</f>
        <v/>
      </c>
      <c r="L143" s="30">
        <f>IF(OR(B143="",C143="",D143="",H143="",Setup!$B$3="",Setup!$B$4=""),"",IF(COUNTIFS(Setup!$H$3:$H$16,D143,Setup!$I$3:$I$16,C143)=0,"Category-direction mismatch",IF(OR(H143="Completed",H143="Canceled"),"",IF(B143&lt;Setup!$B$3,"Past expected date",IF(OR(B143&lt;Setup!$B$4,B143&gt;=DATE(YEAR(Setup!$B$4),MONTH(Setup!$B$4)+Setup!$B$9,1)),"Outside 12-month forecast","")))))</f>
        <v/>
      </c>
      <c r="M143" s="25" t="n"/>
    </row>
    <row r="144">
      <c r="A144" s="23" t="n"/>
      <c r="B144" s="24" t="n"/>
      <c r="C144" s="23" t="n"/>
      <c r="D144" s="25" t="n"/>
      <c r="E144" s="25" t="n"/>
      <c r="F144" s="20" t="n"/>
      <c r="G144" s="26" t="n"/>
      <c r="H144" s="23" t="n"/>
      <c r="I144" s="27">
        <f>IF(OR(C144="",H144=""),"",IF(OR(H144="Completed",H144="Canceled"),0,IF(H144="Committed",1,IF(G144&lt;&gt;"",G144,IF(C144="Receipt",Setup!$B$7,IF(C144="Payment",Setup!$B$8,""))))))</f>
        <v/>
      </c>
      <c r="J144" s="28">
        <f>IF(OR(B144="",C144="",F144="",H144="",I144=""),"",IF(OR(H144="Completed",H144="Canceled"),0,F144*I144))</f>
        <v/>
      </c>
      <c r="K144" s="29">
        <f>IF(B144="","",DATE(YEAR(B144),MONTH(B144),1))</f>
        <v/>
      </c>
      <c r="L144" s="30">
        <f>IF(OR(B144="",C144="",D144="",H144="",Setup!$B$3="",Setup!$B$4=""),"",IF(COUNTIFS(Setup!$H$3:$H$16,D144,Setup!$I$3:$I$16,C144)=0,"Category-direction mismatch",IF(OR(H144="Completed",H144="Canceled"),"",IF(B144&lt;Setup!$B$3,"Past expected date",IF(OR(B144&lt;Setup!$B$4,B144&gt;=DATE(YEAR(Setup!$B$4),MONTH(Setup!$B$4)+Setup!$B$9,1)),"Outside 12-month forecast","")))))</f>
        <v/>
      </c>
      <c r="M144" s="25" t="n"/>
    </row>
    <row r="145">
      <c r="A145" s="23" t="n"/>
      <c r="B145" s="24" t="n"/>
      <c r="C145" s="23" t="n"/>
      <c r="D145" s="25" t="n"/>
      <c r="E145" s="25" t="n"/>
      <c r="F145" s="20" t="n"/>
      <c r="G145" s="26" t="n"/>
      <c r="H145" s="23" t="n"/>
      <c r="I145" s="27">
        <f>IF(OR(C145="",H145=""),"",IF(OR(H145="Completed",H145="Canceled"),0,IF(H145="Committed",1,IF(G145&lt;&gt;"",G145,IF(C145="Receipt",Setup!$B$7,IF(C145="Payment",Setup!$B$8,""))))))</f>
        <v/>
      </c>
      <c r="J145" s="28">
        <f>IF(OR(B145="",C145="",F145="",H145="",I145=""),"",IF(OR(H145="Completed",H145="Canceled"),0,F145*I145))</f>
        <v/>
      </c>
      <c r="K145" s="29">
        <f>IF(B145="","",DATE(YEAR(B145),MONTH(B145),1))</f>
        <v/>
      </c>
      <c r="L145" s="30">
        <f>IF(OR(B145="",C145="",D145="",H145="",Setup!$B$3="",Setup!$B$4=""),"",IF(COUNTIFS(Setup!$H$3:$H$16,D145,Setup!$I$3:$I$16,C145)=0,"Category-direction mismatch",IF(OR(H145="Completed",H145="Canceled"),"",IF(B145&lt;Setup!$B$3,"Past expected date",IF(OR(B145&lt;Setup!$B$4,B145&gt;=DATE(YEAR(Setup!$B$4),MONTH(Setup!$B$4)+Setup!$B$9,1)),"Outside 12-month forecast","")))))</f>
        <v/>
      </c>
      <c r="M145" s="25" t="n"/>
    </row>
    <row r="146">
      <c r="A146" s="23" t="n"/>
      <c r="B146" s="24" t="n"/>
      <c r="C146" s="23" t="n"/>
      <c r="D146" s="25" t="n"/>
      <c r="E146" s="25" t="n"/>
      <c r="F146" s="20" t="n"/>
      <c r="G146" s="26" t="n"/>
      <c r="H146" s="23" t="n"/>
      <c r="I146" s="27">
        <f>IF(OR(C146="",H146=""),"",IF(OR(H146="Completed",H146="Canceled"),0,IF(H146="Committed",1,IF(G146&lt;&gt;"",G146,IF(C146="Receipt",Setup!$B$7,IF(C146="Payment",Setup!$B$8,""))))))</f>
        <v/>
      </c>
      <c r="J146" s="28">
        <f>IF(OR(B146="",C146="",F146="",H146="",I146=""),"",IF(OR(H146="Completed",H146="Canceled"),0,F146*I146))</f>
        <v/>
      </c>
      <c r="K146" s="29">
        <f>IF(B146="","",DATE(YEAR(B146),MONTH(B146),1))</f>
        <v/>
      </c>
      <c r="L146" s="30">
        <f>IF(OR(B146="",C146="",D146="",H146="",Setup!$B$3="",Setup!$B$4=""),"",IF(COUNTIFS(Setup!$H$3:$H$16,D146,Setup!$I$3:$I$16,C146)=0,"Category-direction mismatch",IF(OR(H146="Completed",H146="Canceled"),"",IF(B146&lt;Setup!$B$3,"Past expected date",IF(OR(B146&lt;Setup!$B$4,B146&gt;=DATE(YEAR(Setup!$B$4),MONTH(Setup!$B$4)+Setup!$B$9,1)),"Outside 12-month forecast","")))))</f>
        <v/>
      </c>
      <c r="M146" s="25" t="n"/>
    </row>
    <row r="147">
      <c r="A147" s="23" t="n"/>
      <c r="B147" s="24" t="n"/>
      <c r="C147" s="23" t="n"/>
      <c r="D147" s="25" t="n"/>
      <c r="E147" s="25" t="n"/>
      <c r="F147" s="20" t="n"/>
      <c r="G147" s="26" t="n"/>
      <c r="H147" s="23" t="n"/>
      <c r="I147" s="27">
        <f>IF(OR(C147="",H147=""),"",IF(OR(H147="Completed",H147="Canceled"),0,IF(H147="Committed",1,IF(G147&lt;&gt;"",G147,IF(C147="Receipt",Setup!$B$7,IF(C147="Payment",Setup!$B$8,""))))))</f>
        <v/>
      </c>
      <c r="J147" s="28">
        <f>IF(OR(B147="",C147="",F147="",H147="",I147=""),"",IF(OR(H147="Completed",H147="Canceled"),0,F147*I147))</f>
        <v/>
      </c>
      <c r="K147" s="29">
        <f>IF(B147="","",DATE(YEAR(B147),MONTH(B147),1))</f>
        <v/>
      </c>
      <c r="L147" s="30">
        <f>IF(OR(B147="",C147="",D147="",H147="",Setup!$B$3="",Setup!$B$4=""),"",IF(COUNTIFS(Setup!$H$3:$H$16,D147,Setup!$I$3:$I$16,C147)=0,"Category-direction mismatch",IF(OR(H147="Completed",H147="Canceled"),"",IF(B147&lt;Setup!$B$3,"Past expected date",IF(OR(B147&lt;Setup!$B$4,B147&gt;=DATE(YEAR(Setup!$B$4),MONTH(Setup!$B$4)+Setup!$B$9,1)),"Outside 12-month forecast","")))))</f>
        <v/>
      </c>
      <c r="M147" s="25" t="n"/>
    </row>
    <row r="148">
      <c r="A148" s="23" t="n"/>
      <c r="B148" s="24" t="n"/>
      <c r="C148" s="23" t="n"/>
      <c r="D148" s="25" t="n"/>
      <c r="E148" s="25" t="n"/>
      <c r="F148" s="20" t="n"/>
      <c r="G148" s="26" t="n"/>
      <c r="H148" s="23" t="n"/>
      <c r="I148" s="27">
        <f>IF(OR(C148="",H148=""),"",IF(OR(H148="Completed",H148="Canceled"),0,IF(H148="Committed",1,IF(G148&lt;&gt;"",G148,IF(C148="Receipt",Setup!$B$7,IF(C148="Payment",Setup!$B$8,""))))))</f>
        <v/>
      </c>
      <c r="J148" s="28">
        <f>IF(OR(B148="",C148="",F148="",H148="",I148=""),"",IF(OR(H148="Completed",H148="Canceled"),0,F148*I148))</f>
        <v/>
      </c>
      <c r="K148" s="29">
        <f>IF(B148="","",DATE(YEAR(B148),MONTH(B148),1))</f>
        <v/>
      </c>
      <c r="L148" s="30">
        <f>IF(OR(B148="",C148="",D148="",H148="",Setup!$B$3="",Setup!$B$4=""),"",IF(COUNTIFS(Setup!$H$3:$H$16,D148,Setup!$I$3:$I$16,C148)=0,"Category-direction mismatch",IF(OR(H148="Completed",H148="Canceled"),"",IF(B148&lt;Setup!$B$3,"Past expected date",IF(OR(B148&lt;Setup!$B$4,B148&gt;=DATE(YEAR(Setup!$B$4),MONTH(Setup!$B$4)+Setup!$B$9,1)),"Outside 12-month forecast","")))))</f>
        <v/>
      </c>
      <c r="M148" s="25" t="n"/>
    </row>
    <row r="149">
      <c r="A149" s="23" t="n"/>
      <c r="B149" s="24" t="n"/>
      <c r="C149" s="23" t="n"/>
      <c r="D149" s="25" t="n"/>
      <c r="E149" s="25" t="n"/>
      <c r="F149" s="20" t="n"/>
      <c r="G149" s="26" t="n"/>
      <c r="H149" s="23" t="n"/>
      <c r="I149" s="27">
        <f>IF(OR(C149="",H149=""),"",IF(OR(H149="Completed",H149="Canceled"),0,IF(H149="Committed",1,IF(G149&lt;&gt;"",G149,IF(C149="Receipt",Setup!$B$7,IF(C149="Payment",Setup!$B$8,""))))))</f>
        <v/>
      </c>
      <c r="J149" s="28">
        <f>IF(OR(B149="",C149="",F149="",H149="",I149=""),"",IF(OR(H149="Completed",H149="Canceled"),0,F149*I149))</f>
        <v/>
      </c>
      <c r="K149" s="29">
        <f>IF(B149="","",DATE(YEAR(B149),MONTH(B149),1))</f>
        <v/>
      </c>
      <c r="L149" s="30">
        <f>IF(OR(B149="",C149="",D149="",H149="",Setup!$B$3="",Setup!$B$4=""),"",IF(COUNTIFS(Setup!$H$3:$H$16,D149,Setup!$I$3:$I$16,C149)=0,"Category-direction mismatch",IF(OR(H149="Completed",H149="Canceled"),"",IF(B149&lt;Setup!$B$3,"Past expected date",IF(OR(B149&lt;Setup!$B$4,B149&gt;=DATE(YEAR(Setup!$B$4),MONTH(Setup!$B$4)+Setup!$B$9,1)),"Outside 12-month forecast","")))))</f>
        <v/>
      </c>
      <c r="M149" s="25" t="n"/>
    </row>
    <row r="150">
      <c r="A150" s="23" t="n"/>
      <c r="B150" s="24" t="n"/>
      <c r="C150" s="23" t="n"/>
      <c r="D150" s="25" t="n"/>
      <c r="E150" s="25" t="n"/>
      <c r="F150" s="20" t="n"/>
      <c r="G150" s="26" t="n"/>
      <c r="H150" s="23" t="n"/>
      <c r="I150" s="27">
        <f>IF(OR(C150="",H150=""),"",IF(OR(H150="Completed",H150="Canceled"),0,IF(H150="Committed",1,IF(G150&lt;&gt;"",G150,IF(C150="Receipt",Setup!$B$7,IF(C150="Payment",Setup!$B$8,""))))))</f>
        <v/>
      </c>
      <c r="J150" s="28">
        <f>IF(OR(B150="",C150="",F150="",H150="",I150=""),"",IF(OR(H150="Completed",H150="Canceled"),0,F150*I150))</f>
        <v/>
      </c>
      <c r="K150" s="29">
        <f>IF(B150="","",DATE(YEAR(B150),MONTH(B150),1))</f>
        <v/>
      </c>
      <c r="L150" s="30">
        <f>IF(OR(B150="",C150="",D150="",H150="",Setup!$B$3="",Setup!$B$4=""),"",IF(COUNTIFS(Setup!$H$3:$H$16,D150,Setup!$I$3:$I$16,C150)=0,"Category-direction mismatch",IF(OR(H150="Completed",H150="Canceled"),"",IF(B150&lt;Setup!$B$3,"Past expected date",IF(OR(B150&lt;Setup!$B$4,B150&gt;=DATE(YEAR(Setup!$B$4),MONTH(Setup!$B$4)+Setup!$B$9,1)),"Outside 12-month forecast","")))))</f>
        <v/>
      </c>
      <c r="M150" s="25" t="n"/>
    </row>
    <row r="151">
      <c r="A151" s="23" t="n"/>
      <c r="B151" s="24" t="n"/>
      <c r="C151" s="23" t="n"/>
      <c r="D151" s="25" t="n"/>
      <c r="E151" s="25" t="n"/>
      <c r="F151" s="20" t="n"/>
      <c r="G151" s="26" t="n"/>
      <c r="H151" s="23" t="n"/>
      <c r="I151" s="27">
        <f>IF(OR(C151="",H151=""),"",IF(OR(H151="Completed",H151="Canceled"),0,IF(H151="Committed",1,IF(G151&lt;&gt;"",G151,IF(C151="Receipt",Setup!$B$7,IF(C151="Payment",Setup!$B$8,""))))))</f>
        <v/>
      </c>
      <c r="J151" s="28">
        <f>IF(OR(B151="",C151="",F151="",H151="",I151=""),"",IF(OR(H151="Completed",H151="Canceled"),0,F151*I151))</f>
        <v/>
      </c>
      <c r="K151" s="29">
        <f>IF(B151="","",DATE(YEAR(B151),MONTH(B151),1))</f>
        <v/>
      </c>
      <c r="L151" s="30">
        <f>IF(OR(B151="",C151="",D151="",H151="",Setup!$B$3="",Setup!$B$4=""),"",IF(COUNTIFS(Setup!$H$3:$H$16,D151,Setup!$I$3:$I$16,C151)=0,"Category-direction mismatch",IF(OR(H151="Completed",H151="Canceled"),"",IF(B151&lt;Setup!$B$3,"Past expected date",IF(OR(B151&lt;Setup!$B$4,B151&gt;=DATE(YEAR(Setup!$B$4),MONTH(Setup!$B$4)+Setup!$B$9,1)),"Outside 12-month forecast","")))))</f>
        <v/>
      </c>
      <c r="M151" s="25" t="n"/>
    </row>
    <row r="152">
      <c r="A152" s="23" t="n"/>
      <c r="B152" s="24" t="n"/>
      <c r="C152" s="23" t="n"/>
      <c r="D152" s="25" t="n"/>
      <c r="E152" s="25" t="n"/>
      <c r="F152" s="20" t="n"/>
      <c r="G152" s="26" t="n"/>
      <c r="H152" s="23" t="n"/>
      <c r="I152" s="27">
        <f>IF(OR(C152="",H152=""),"",IF(OR(H152="Completed",H152="Canceled"),0,IF(H152="Committed",1,IF(G152&lt;&gt;"",G152,IF(C152="Receipt",Setup!$B$7,IF(C152="Payment",Setup!$B$8,""))))))</f>
        <v/>
      </c>
      <c r="J152" s="28">
        <f>IF(OR(B152="",C152="",F152="",H152="",I152=""),"",IF(OR(H152="Completed",H152="Canceled"),0,F152*I152))</f>
        <v/>
      </c>
      <c r="K152" s="29">
        <f>IF(B152="","",DATE(YEAR(B152),MONTH(B152),1))</f>
        <v/>
      </c>
      <c r="L152" s="30">
        <f>IF(OR(B152="",C152="",D152="",H152="",Setup!$B$3="",Setup!$B$4=""),"",IF(COUNTIFS(Setup!$H$3:$H$16,D152,Setup!$I$3:$I$16,C152)=0,"Category-direction mismatch",IF(OR(H152="Completed",H152="Canceled"),"",IF(B152&lt;Setup!$B$3,"Past expected date",IF(OR(B152&lt;Setup!$B$4,B152&gt;=DATE(YEAR(Setup!$B$4),MONTH(Setup!$B$4)+Setup!$B$9,1)),"Outside 12-month forecast","")))))</f>
        <v/>
      </c>
      <c r="M152" s="25" t="n"/>
    </row>
    <row r="153">
      <c r="A153" s="23" t="n"/>
      <c r="B153" s="24" t="n"/>
      <c r="C153" s="23" t="n"/>
      <c r="D153" s="25" t="n"/>
      <c r="E153" s="25" t="n"/>
      <c r="F153" s="20" t="n"/>
      <c r="G153" s="26" t="n"/>
      <c r="H153" s="23" t="n"/>
      <c r="I153" s="27">
        <f>IF(OR(C153="",H153=""),"",IF(OR(H153="Completed",H153="Canceled"),0,IF(H153="Committed",1,IF(G153&lt;&gt;"",G153,IF(C153="Receipt",Setup!$B$7,IF(C153="Payment",Setup!$B$8,""))))))</f>
        <v/>
      </c>
      <c r="J153" s="28">
        <f>IF(OR(B153="",C153="",F153="",H153="",I153=""),"",IF(OR(H153="Completed",H153="Canceled"),0,F153*I153))</f>
        <v/>
      </c>
      <c r="K153" s="29">
        <f>IF(B153="","",DATE(YEAR(B153),MONTH(B153),1))</f>
        <v/>
      </c>
      <c r="L153" s="30">
        <f>IF(OR(B153="",C153="",D153="",H153="",Setup!$B$3="",Setup!$B$4=""),"",IF(COUNTIFS(Setup!$H$3:$H$16,D153,Setup!$I$3:$I$16,C153)=0,"Category-direction mismatch",IF(OR(H153="Completed",H153="Canceled"),"",IF(B153&lt;Setup!$B$3,"Past expected date",IF(OR(B153&lt;Setup!$B$4,B153&gt;=DATE(YEAR(Setup!$B$4),MONTH(Setup!$B$4)+Setup!$B$9,1)),"Outside 12-month forecast","")))))</f>
        <v/>
      </c>
      <c r="M153" s="25" t="n"/>
    </row>
    <row r="154">
      <c r="A154" s="23" t="n"/>
      <c r="B154" s="24" t="n"/>
      <c r="C154" s="23" t="n"/>
      <c r="D154" s="25" t="n"/>
      <c r="E154" s="25" t="n"/>
      <c r="F154" s="20" t="n"/>
      <c r="G154" s="26" t="n"/>
      <c r="H154" s="23" t="n"/>
      <c r="I154" s="27">
        <f>IF(OR(C154="",H154=""),"",IF(OR(H154="Completed",H154="Canceled"),0,IF(H154="Committed",1,IF(G154&lt;&gt;"",G154,IF(C154="Receipt",Setup!$B$7,IF(C154="Payment",Setup!$B$8,""))))))</f>
        <v/>
      </c>
      <c r="J154" s="28">
        <f>IF(OR(B154="",C154="",F154="",H154="",I154=""),"",IF(OR(H154="Completed",H154="Canceled"),0,F154*I154))</f>
        <v/>
      </c>
      <c r="K154" s="29">
        <f>IF(B154="","",DATE(YEAR(B154),MONTH(B154),1))</f>
        <v/>
      </c>
      <c r="L154" s="30">
        <f>IF(OR(B154="",C154="",D154="",H154="",Setup!$B$3="",Setup!$B$4=""),"",IF(COUNTIFS(Setup!$H$3:$H$16,D154,Setup!$I$3:$I$16,C154)=0,"Category-direction mismatch",IF(OR(H154="Completed",H154="Canceled"),"",IF(B154&lt;Setup!$B$3,"Past expected date",IF(OR(B154&lt;Setup!$B$4,B154&gt;=DATE(YEAR(Setup!$B$4),MONTH(Setup!$B$4)+Setup!$B$9,1)),"Outside 12-month forecast","")))))</f>
        <v/>
      </c>
      <c r="M154" s="25" t="n"/>
    </row>
    <row r="155">
      <c r="A155" s="23" t="n"/>
      <c r="B155" s="24" t="n"/>
      <c r="C155" s="23" t="n"/>
      <c r="D155" s="25" t="n"/>
      <c r="E155" s="25" t="n"/>
      <c r="F155" s="20" t="n"/>
      <c r="G155" s="26" t="n"/>
      <c r="H155" s="23" t="n"/>
      <c r="I155" s="27">
        <f>IF(OR(C155="",H155=""),"",IF(OR(H155="Completed",H155="Canceled"),0,IF(H155="Committed",1,IF(G155&lt;&gt;"",G155,IF(C155="Receipt",Setup!$B$7,IF(C155="Payment",Setup!$B$8,""))))))</f>
        <v/>
      </c>
      <c r="J155" s="28">
        <f>IF(OR(B155="",C155="",F155="",H155="",I155=""),"",IF(OR(H155="Completed",H155="Canceled"),0,F155*I155))</f>
        <v/>
      </c>
      <c r="K155" s="29">
        <f>IF(B155="","",DATE(YEAR(B155),MONTH(B155),1))</f>
        <v/>
      </c>
      <c r="L155" s="30">
        <f>IF(OR(B155="",C155="",D155="",H155="",Setup!$B$3="",Setup!$B$4=""),"",IF(COUNTIFS(Setup!$H$3:$H$16,D155,Setup!$I$3:$I$16,C155)=0,"Category-direction mismatch",IF(OR(H155="Completed",H155="Canceled"),"",IF(B155&lt;Setup!$B$3,"Past expected date",IF(OR(B155&lt;Setup!$B$4,B155&gt;=DATE(YEAR(Setup!$B$4),MONTH(Setup!$B$4)+Setup!$B$9,1)),"Outside 12-month forecast","")))))</f>
        <v/>
      </c>
      <c r="M155" s="25" t="n"/>
    </row>
    <row r="156">
      <c r="A156" s="23" t="n"/>
      <c r="B156" s="24" t="n"/>
      <c r="C156" s="23" t="n"/>
      <c r="D156" s="25" t="n"/>
      <c r="E156" s="25" t="n"/>
      <c r="F156" s="20" t="n"/>
      <c r="G156" s="26" t="n"/>
      <c r="H156" s="23" t="n"/>
      <c r="I156" s="27">
        <f>IF(OR(C156="",H156=""),"",IF(OR(H156="Completed",H156="Canceled"),0,IF(H156="Committed",1,IF(G156&lt;&gt;"",G156,IF(C156="Receipt",Setup!$B$7,IF(C156="Payment",Setup!$B$8,""))))))</f>
        <v/>
      </c>
      <c r="J156" s="28">
        <f>IF(OR(B156="",C156="",F156="",H156="",I156=""),"",IF(OR(H156="Completed",H156="Canceled"),0,F156*I156))</f>
        <v/>
      </c>
      <c r="K156" s="29">
        <f>IF(B156="","",DATE(YEAR(B156),MONTH(B156),1))</f>
        <v/>
      </c>
      <c r="L156" s="30">
        <f>IF(OR(B156="",C156="",D156="",H156="",Setup!$B$3="",Setup!$B$4=""),"",IF(COUNTIFS(Setup!$H$3:$H$16,D156,Setup!$I$3:$I$16,C156)=0,"Category-direction mismatch",IF(OR(H156="Completed",H156="Canceled"),"",IF(B156&lt;Setup!$B$3,"Past expected date",IF(OR(B156&lt;Setup!$B$4,B156&gt;=DATE(YEAR(Setup!$B$4),MONTH(Setup!$B$4)+Setup!$B$9,1)),"Outside 12-month forecast","")))))</f>
        <v/>
      </c>
      <c r="M156" s="25" t="n"/>
    </row>
    <row r="157">
      <c r="A157" s="23" t="n"/>
      <c r="B157" s="24" t="n"/>
      <c r="C157" s="23" t="n"/>
      <c r="D157" s="25" t="n"/>
      <c r="E157" s="25" t="n"/>
      <c r="F157" s="20" t="n"/>
      <c r="G157" s="26" t="n"/>
      <c r="H157" s="23" t="n"/>
      <c r="I157" s="27">
        <f>IF(OR(C157="",H157=""),"",IF(OR(H157="Completed",H157="Canceled"),0,IF(H157="Committed",1,IF(G157&lt;&gt;"",G157,IF(C157="Receipt",Setup!$B$7,IF(C157="Payment",Setup!$B$8,""))))))</f>
        <v/>
      </c>
      <c r="J157" s="28">
        <f>IF(OR(B157="",C157="",F157="",H157="",I157=""),"",IF(OR(H157="Completed",H157="Canceled"),0,F157*I157))</f>
        <v/>
      </c>
      <c r="K157" s="29">
        <f>IF(B157="","",DATE(YEAR(B157),MONTH(B157),1))</f>
        <v/>
      </c>
      <c r="L157" s="30">
        <f>IF(OR(B157="",C157="",D157="",H157="",Setup!$B$3="",Setup!$B$4=""),"",IF(COUNTIFS(Setup!$H$3:$H$16,D157,Setup!$I$3:$I$16,C157)=0,"Category-direction mismatch",IF(OR(H157="Completed",H157="Canceled"),"",IF(B157&lt;Setup!$B$3,"Past expected date",IF(OR(B157&lt;Setup!$B$4,B157&gt;=DATE(YEAR(Setup!$B$4),MONTH(Setup!$B$4)+Setup!$B$9,1)),"Outside 12-month forecast","")))))</f>
        <v/>
      </c>
      <c r="M157" s="25" t="n"/>
    </row>
    <row r="158">
      <c r="A158" s="23" t="n"/>
      <c r="B158" s="24" t="n"/>
      <c r="C158" s="23" t="n"/>
      <c r="D158" s="25" t="n"/>
      <c r="E158" s="25" t="n"/>
      <c r="F158" s="20" t="n"/>
      <c r="G158" s="26" t="n"/>
      <c r="H158" s="23" t="n"/>
      <c r="I158" s="27">
        <f>IF(OR(C158="",H158=""),"",IF(OR(H158="Completed",H158="Canceled"),0,IF(H158="Committed",1,IF(G158&lt;&gt;"",G158,IF(C158="Receipt",Setup!$B$7,IF(C158="Payment",Setup!$B$8,""))))))</f>
        <v/>
      </c>
      <c r="J158" s="28">
        <f>IF(OR(B158="",C158="",F158="",H158="",I158=""),"",IF(OR(H158="Completed",H158="Canceled"),0,F158*I158))</f>
        <v/>
      </c>
      <c r="K158" s="29">
        <f>IF(B158="","",DATE(YEAR(B158),MONTH(B158),1))</f>
        <v/>
      </c>
      <c r="L158" s="30">
        <f>IF(OR(B158="",C158="",D158="",H158="",Setup!$B$3="",Setup!$B$4=""),"",IF(COUNTIFS(Setup!$H$3:$H$16,D158,Setup!$I$3:$I$16,C158)=0,"Category-direction mismatch",IF(OR(H158="Completed",H158="Canceled"),"",IF(B158&lt;Setup!$B$3,"Past expected date",IF(OR(B158&lt;Setup!$B$4,B158&gt;=DATE(YEAR(Setup!$B$4),MONTH(Setup!$B$4)+Setup!$B$9,1)),"Outside 12-month forecast","")))))</f>
        <v/>
      </c>
      <c r="M158" s="25" t="n"/>
    </row>
    <row r="159">
      <c r="A159" s="23" t="n"/>
      <c r="B159" s="24" t="n"/>
      <c r="C159" s="23" t="n"/>
      <c r="D159" s="25" t="n"/>
      <c r="E159" s="25" t="n"/>
      <c r="F159" s="20" t="n"/>
      <c r="G159" s="26" t="n"/>
      <c r="H159" s="23" t="n"/>
      <c r="I159" s="27">
        <f>IF(OR(C159="",H159=""),"",IF(OR(H159="Completed",H159="Canceled"),0,IF(H159="Committed",1,IF(G159&lt;&gt;"",G159,IF(C159="Receipt",Setup!$B$7,IF(C159="Payment",Setup!$B$8,""))))))</f>
        <v/>
      </c>
      <c r="J159" s="28">
        <f>IF(OR(B159="",C159="",F159="",H159="",I159=""),"",IF(OR(H159="Completed",H159="Canceled"),0,F159*I159))</f>
        <v/>
      </c>
      <c r="K159" s="29">
        <f>IF(B159="","",DATE(YEAR(B159),MONTH(B159),1))</f>
        <v/>
      </c>
      <c r="L159" s="30">
        <f>IF(OR(B159="",C159="",D159="",H159="",Setup!$B$3="",Setup!$B$4=""),"",IF(COUNTIFS(Setup!$H$3:$H$16,D159,Setup!$I$3:$I$16,C159)=0,"Category-direction mismatch",IF(OR(H159="Completed",H159="Canceled"),"",IF(B159&lt;Setup!$B$3,"Past expected date",IF(OR(B159&lt;Setup!$B$4,B159&gt;=DATE(YEAR(Setup!$B$4),MONTH(Setup!$B$4)+Setup!$B$9,1)),"Outside 12-month forecast","")))))</f>
        <v/>
      </c>
      <c r="M159" s="25" t="n"/>
    </row>
    <row r="160">
      <c r="A160" s="23" t="n"/>
      <c r="B160" s="24" t="n"/>
      <c r="C160" s="23" t="n"/>
      <c r="D160" s="25" t="n"/>
      <c r="E160" s="25" t="n"/>
      <c r="F160" s="20" t="n"/>
      <c r="G160" s="26" t="n"/>
      <c r="H160" s="23" t="n"/>
      <c r="I160" s="27">
        <f>IF(OR(C160="",H160=""),"",IF(OR(H160="Completed",H160="Canceled"),0,IF(H160="Committed",1,IF(G160&lt;&gt;"",G160,IF(C160="Receipt",Setup!$B$7,IF(C160="Payment",Setup!$B$8,""))))))</f>
        <v/>
      </c>
      <c r="J160" s="28">
        <f>IF(OR(B160="",C160="",F160="",H160="",I160=""),"",IF(OR(H160="Completed",H160="Canceled"),0,F160*I160))</f>
        <v/>
      </c>
      <c r="K160" s="29">
        <f>IF(B160="","",DATE(YEAR(B160),MONTH(B160),1))</f>
        <v/>
      </c>
      <c r="L160" s="30">
        <f>IF(OR(B160="",C160="",D160="",H160="",Setup!$B$3="",Setup!$B$4=""),"",IF(COUNTIFS(Setup!$H$3:$H$16,D160,Setup!$I$3:$I$16,C160)=0,"Category-direction mismatch",IF(OR(H160="Completed",H160="Canceled"),"",IF(B160&lt;Setup!$B$3,"Past expected date",IF(OR(B160&lt;Setup!$B$4,B160&gt;=DATE(YEAR(Setup!$B$4),MONTH(Setup!$B$4)+Setup!$B$9,1)),"Outside 12-month forecast","")))))</f>
        <v/>
      </c>
      <c r="M160" s="25" t="n"/>
    </row>
    <row r="161">
      <c r="A161" s="23" t="n"/>
      <c r="B161" s="24" t="n"/>
      <c r="C161" s="23" t="n"/>
      <c r="D161" s="25" t="n"/>
      <c r="E161" s="25" t="n"/>
      <c r="F161" s="20" t="n"/>
      <c r="G161" s="26" t="n"/>
      <c r="H161" s="23" t="n"/>
      <c r="I161" s="27">
        <f>IF(OR(C161="",H161=""),"",IF(OR(H161="Completed",H161="Canceled"),0,IF(H161="Committed",1,IF(G161&lt;&gt;"",G161,IF(C161="Receipt",Setup!$B$7,IF(C161="Payment",Setup!$B$8,""))))))</f>
        <v/>
      </c>
      <c r="J161" s="28">
        <f>IF(OR(B161="",C161="",F161="",H161="",I161=""),"",IF(OR(H161="Completed",H161="Canceled"),0,F161*I161))</f>
        <v/>
      </c>
      <c r="K161" s="29">
        <f>IF(B161="","",DATE(YEAR(B161),MONTH(B161),1))</f>
        <v/>
      </c>
      <c r="L161" s="30">
        <f>IF(OR(B161="",C161="",D161="",H161="",Setup!$B$3="",Setup!$B$4=""),"",IF(COUNTIFS(Setup!$H$3:$H$16,D161,Setup!$I$3:$I$16,C161)=0,"Category-direction mismatch",IF(OR(H161="Completed",H161="Canceled"),"",IF(B161&lt;Setup!$B$3,"Past expected date",IF(OR(B161&lt;Setup!$B$4,B161&gt;=DATE(YEAR(Setup!$B$4),MONTH(Setup!$B$4)+Setup!$B$9,1)),"Outside 12-month forecast","")))))</f>
        <v/>
      </c>
      <c r="M161" s="25" t="n"/>
    </row>
    <row r="162">
      <c r="A162" s="23" t="n"/>
      <c r="B162" s="24" t="n"/>
      <c r="C162" s="23" t="n"/>
      <c r="D162" s="25" t="n"/>
      <c r="E162" s="25" t="n"/>
      <c r="F162" s="20" t="n"/>
      <c r="G162" s="26" t="n"/>
      <c r="H162" s="23" t="n"/>
      <c r="I162" s="27">
        <f>IF(OR(C162="",H162=""),"",IF(OR(H162="Completed",H162="Canceled"),0,IF(H162="Committed",1,IF(G162&lt;&gt;"",G162,IF(C162="Receipt",Setup!$B$7,IF(C162="Payment",Setup!$B$8,""))))))</f>
        <v/>
      </c>
      <c r="J162" s="28">
        <f>IF(OR(B162="",C162="",F162="",H162="",I162=""),"",IF(OR(H162="Completed",H162="Canceled"),0,F162*I162))</f>
        <v/>
      </c>
      <c r="K162" s="29">
        <f>IF(B162="","",DATE(YEAR(B162),MONTH(B162),1))</f>
        <v/>
      </c>
      <c r="L162" s="30">
        <f>IF(OR(B162="",C162="",D162="",H162="",Setup!$B$3="",Setup!$B$4=""),"",IF(COUNTIFS(Setup!$H$3:$H$16,D162,Setup!$I$3:$I$16,C162)=0,"Category-direction mismatch",IF(OR(H162="Completed",H162="Canceled"),"",IF(B162&lt;Setup!$B$3,"Past expected date",IF(OR(B162&lt;Setup!$B$4,B162&gt;=DATE(YEAR(Setup!$B$4),MONTH(Setup!$B$4)+Setup!$B$9,1)),"Outside 12-month forecast","")))))</f>
        <v/>
      </c>
      <c r="M162" s="25" t="n"/>
    </row>
    <row r="163">
      <c r="A163" s="23" t="n"/>
      <c r="B163" s="24" t="n"/>
      <c r="C163" s="23" t="n"/>
      <c r="D163" s="25" t="n"/>
      <c r="E163" s="25" t="n"/>
      <c r="F163" s="20" t="n"/>
      <c r="G163" s="26" t="n"/>
      <c r="H163" s="23" t="n"/>
      <c r="I163" s="27">
        <f>IF(OR(C163="",H163=""),"",IF(OR(H163="Completed",H163="Canceled"),0,IF(H163="Committed",1,IF(G163&lt;&gt;"",G163,IF(C163="Receipt",Setup!$B$7,IF(C163="Payment",Setup!$B$8,""))))))</f>
        <v/>
      </c>
      <c r="J163" s="28">
        <f>IF(OR(B163="",C163="",F163="",H163="",I163=""),"",IF(OR(H163="Completed",H163="Canceled"),0,F163*I163))</f>
        <v/>
      </c>
      <c r="K163" s="29">
        <f>IF(B163="","",DATE(YEAR(B163),MONTH(B163),1))</f>
        <v/>
      </c>
      <c r="L163" s="30">
        <f>IF(OR(B163="",C163="",D163="",H163="",Setup!$B$3="",Setup!$B$4=""),"",IF(COUNTIFS(Setup!$H$3:$H$16,D163,Setup!$I$3:$I$16,C163)=0,"Category-direction mismatch",IF(OR(H163="Completed",H163="Canceled"),"",IF(B163&lt;Setup!$B$3,"Past expected date",IF(OR(B163&lt;Setup!$B$4,B163&gt;=DATE(YEAR(Setup!$B$4),MONTH(Setup!$B$4)+Setup!$B$9,1)),"Outside 12-month forecast","")))))</f>
        <v/>
      </c>
      <c r="M163" s="25" t="n"/>
    </row>
    <row r="164">
      <c r="A164" s="23" t="n"/>
      <c r="B164" s="24" t="n"/>
      <c r="C164" s="23" t="n"/>
      <c r="D164" s="25" t="n"/>
      <c r="E164" s="25" t="n"/>
      <c r="F164" s="20" t="n"/>
      <c r="G164" s="26" t="n"/>
      <c r="H164" s="23" t="n"/>
      <c r="I164" s="27">
        <f>IF(OR(C164="",H164=""),"",IF(OR(H164="Completed",H164="Canceled"),0,IF(H164="Committed",1,IF(G164&lt;&gt;"",G164,IF(C164="Receipt",Setup!$B$7,IF(C164="Payment",Setup!$B$8,""))))))</f>
        <v/>
      </c>
      <c r="J164" s="28">
        <f>IF(OR(B164="",C164="",F164="",H164="",I164=""),"",IF(OR(H164="Completed",H164="Canceled"),0,F164*I164))</f>
        <v/>
      </c>
      <c r="K164" s="29">
        <f>IF(B164="","",DATE(YEAR(B164),MONTH(B164),1))</f>
        <v/>
      </c>
      <c r="L164" s="30">
        <f>IF(OR(B164="",C164="",D164="",H164="",Setup!$B$3="",Setup!$B$4=""),"",IF(COUNTIFS(Setup!$H$3:$H$16,D164,Setup!$I$3:$I$16,C164)=0,"Category-direction mismatch",IF(OR(H164="Completed",H164="Canceled"),"",IF(B164&lt;Setup!$B$3,"Past expected date",IF(OR(B164&lt;Setup!$B$4,B164&gt;=DATE(YEAR(Setup!$B$4),MONTH(Setup!$B$4)+Setup!$B$9,1)),"Outside 12-month forecast","")))))</f>
        <v/>
      </c>
      <c r="M164" s="25" t="n"/>
    </row>
    <row r="165">
      <c r="A165" s="23" t="n"/>
      <c r="B165" s="24" t="n"/>
      <c r="C165" s="23" t="n"/>
      <c r="D165" s="25" t="n"/>
      <c r="E165" s="25" t="n"/>
      <c r="F165" s="20" t="n"/>
      <c r="G165" s="26" t="n"/>
      <c r="H165" s="23" t="n"/>
      <c r="I165" s="27">
        <f>IF(OR(C165="",H165=""),"",IF(OR(H165="Completed",H165="Canceled"),0,IF(H165="Committed",1,IF(G165&lt;&gt;"",G165,IF(C165="Receipt",Setup!$B$7,IF(C165="Payment",Setup!$B$8,""))))))</f>
        <v/>
      </c>
      <c r="J165" s="28">
        <f>IF(OR(B165="",C165="",F165="",H165="",I165=""),"",IF(OR(H165="Completed",H165="Canceled"),0,F165*I165))</f>
        <v/>
      </c>
      <c r="K165" s="29">
        <f>IF(B165="","",DATE(YEAR(B165),MONTH(B165),1))</f>
        <v/>
      </c>
      <c r="L165" s="30">
        <f>IF(OR(B165="",C165="",D165="",H165="",Setup!$B$3="",Setup!$B$4=""),"",IF(COUNTIFS(Setup!$H$3:$H$16,D165,Setup!$I$3:$I$16,C165)=0,"Category-direction mismatch",IF(OR(H165="Completed",H165="Canceled"),"",IF(B165&lt;Setup!$B$3,"Past expected date",IF(OR(B165&lt;Setup!$B$4,B165&gt;=DATE(YEAR(Setup!$B$4),MONTH(Setup!$B$4)+Setup!$B$9,1)),"Outside 12-month forecast","")))))</f>
        <v/>
      </c>
      <c r="M165" s="25" t="n"/>
    </row>
    <row r="166">
      <c r="A166" s="23" t="n"/>
      <c r="B166" s="24" t="n"/>
      <c r="C166" s="23" t="n"/>
      <c r="D166" s="25" t="n"/>
      <c r="E166" s="25" t="n"/>
      <c r="F166" s="20" t="n"/>
      <c r="G166" s="26" t="n"/>
      <c r="H166" s="23" t="n"/>
      <c r="I166" s="27">
        <f>IF(OR(C166="",H166=""),"",IF(OR(H166="Completed",H166="Canceled"),0,IF(H166="Committed",1,IF(G166&lt;&gt;"",G166,IF(C166="Receipt",Setup!$B$7,IF(C166="Payment",Setup!$B$8,""))))))</f>
        <v/>
      </c>
      <c r="J166" s="28">
        <f>IF(OR(B166="",C166="",F166="",H166="",I166=""),"",IF(OR(H166="Completed",H166="Canceled"),0,F166*I166))</f>
        <v/>
      </c>
      <c r="K166" s="29">
        <f>IF(B166="","",DATE(YEAR(B166),MONTH(B166),1))</f>
        <v/>
      </c>
      <c r="L166" s="30">
        <f>IF(OR(B166="",C166="",D166="",H166="",Setup!$B$3="",Setup!$B$4=""),"",IF(COUNTIFS(Setup!$H$3:$H$16,D166,Setup!$I$3:$I$16,C166)=0,"Category-direction mismatch",IF(OR(H166="Completed",H166="Canceled"),"",IF(B166&lt;Setup!$B$3,"Past expected date",IF(OR(B166&lt;Setup!$B$4,B166&gt;=DATE(YEAR(Setup!$B$4),MONTH(Setup!$B$4)+Setup!$B$9,1)),"Outside 12-month forecast","")))))</f>
        <v/>
      </c>
      <c r="M166" s="25" t="n"/>
    </row>
    <row r="167">
      <c r="A167" s="23" t="n"/>
      <c r="B167" s="24" t="n"/>
      <c r="C167" s="23" t="n"/>
      <c r="D167" s="25" t="n"/>
      <c r="E167" s="25" t="n"/>
      <c r="F167" s="20" t="n"/>
      <c r="G167" s="26" t="n"/>
      <c r="H167" s="23" t="n"/>
      <c r="I167" s="27">
        <f>IF(OR(C167="",H167=""),"",IF(OR(H167="Completed",H167="Canceled"),0,IF(H167="Committed",1,IF(G167&lt;&gt;"",G167,IF(C167="Receipt",Setup!$B$7,IF(C167="Payment",Setup!$B$8,""))))))</f>
        <v/>
      </c>
      <c r="J167" s="28">
        <f>IF(OR(B167="",C167="",F167="",H167="",I167=""),"",IF(OR(H167="Completed",H167="Canceled"),0,F167*I167))</f>
        <v/>
      </c>
      <c r="K167" s="29">
        <f>IF(B167="","",DATE(YEAR(B167),MONTH(B167),1))</f>
        <v/>
      </c>
      <c r="L167" s="30">
        <f>IF(OR(B167="",C167="",D167="",H167="",Setup!$B$3="",Setup!$B$4=""),"",IF(COUNTIFS(Setup!$H$3:$H$16,D167,Setup!$I$3:$I$16,C167)=0,"Category-direction mismatch",IF(OR(H167="Completed",H167="Canceled"),"",IF(B167&lt;Setup!$B$3,"Past expected date",IF(OR(B167&lt;Setup!$B$4,B167&gt;=DATE(YEAR(Setup!$B$4),MONTH(Setup!$B$4)+Setup!$B$9,1)),"Outside 12-month forecast","")))))</f>
        <v/>
      </c>
      <c r="M167" s="25" t="n"/>
    </row>
    <row r="168">
      <c r="A168" s="23" t="n"/>
      <c r="B168" s="24" t="n"/>
      <c r="C168" s="23" t="n"/>
      <c r="D168" s="25" t="n"/>
      <c r="E168" s="25" t="n"/>
      <c r="F168" s="20" t="n"/>
      <c r="G168" s="26" t="n"/>
      <c r="H168" s="23" t="n"/>
      <c r="I168" s="27">
        <f>IF(OR(C168="",H168=""),"",IF(OR(H168="Completed",H168="Canceled"),0,IF(H168="Committed",1,IF(G168&lt;&gt;"",G168,IF(C168="Receipt",Setup!$B$7,IF(C168="Payment",Setup!$B$8,""))))))</f>
        <v/>
      </c>
      <c r="J168" s="28">
        <f>IF(OR(B168="",C168="",F168="",H168="",I168=""),"",IF(OR(H168="Completed",H168="Canceled"),0,F168*I168))</f>
        <v/>
      </c>
      <c r="K168" s="29">
        <f>IF(B168="","",DATE(YEAR(B168),MONTH(B168),1))</f>
        <v/>
      </c>
      <c r="L168" s="30">
        <f>IF(OR(B168="",C168="",D168="",H168="",Setup!$B$3="",Setup!$B$4=""),"",IF(COUNTIFS(Setup!$H$3:$H$16,D168,Setup!$I$3:$I$16,C168)=0,"Category-direction mismatch",IF(OR(H168="Completed",H168="Canceled"),"",IF(B168&lt;Setup!$B$3,"Past expected date",IF(OR(B168&lt;Setup!$B$4,B168&gt;=DATE(YEAR(Setup!$B$4),MONTH(Setup!$B$4)+Setup!$B$9,1)),"Outside 12-month forecast","")))))</f>
        <v/>
      </c>
      <c r="M168" s="25" t="n"/>
    </row>
    <row r="169">
      <c r="A169" s="23" t="n"/>
      <c r="B169" s="24" t="n"/>
      <c r="C169" s="23" t="n"/>
      <c r="D169" s="25" t="n"/>
      <c r="E169" s="25" t="n"/>
      <c r="F169" s="20" t="n"/>
      <c r="G169" s="26" t="n"/>
      <c r="H169" s="23" t="n"/>
      <c r="I169" s="27">
        <f>IF(OR(C169="",H169=""),"",IF(OR(H169="Completed",H169="Canceled"),0,IF(H169="Committed",1,IF(G169&lt;&gt;"",G169,IF(C169="Receipt",Setup!$B$7,IF(C169="Payment",Setup!$B$8,""))))))</f>
        <v/>
      </c>
      <c r="J169" s="28">
        <f>IF(OR(B169="",C169="",F169="",H169="",I169=""),"",IF(OR(H169="Completed",H169="Canceled"),0,F169*I169))</f>
        <v/>
      </c>
      <c r="K169" s="29">
        <f>IF(B169="","",DATE(YEAR(B169),MONTH(B169),1))</f>
        <v/>
      </c>
      <c r="L169" s="30">
        <f>IF(OR(B169="",C169="",D169="",H169="",Setup!$B$3="",Setup!$B$4=""),"",IF(COUNTIFS(Setup!$H$3:$H$16,D169,Setup!$I$3:$I$16,C169)=0,"Category-direction mismatch",IF(OR(H169="Completed",H169="Canceled"),"",IF(B169&lt;Setup!$B$3,"Past expected date",IF(OR(B169&lt;Setup!$B$4,B169&gt;=DATE(YEAR(Setup!$B$4),MONTH(Setup!$B$4)+Setup!$B$9,1)),"Outside 12-month forecast","")))))</f>
        <v/>
      </c>
      <c r="M169" s="25" t="n"/>
    </row>
    <row r="170">
      <c r="A170" s="23" t="n"/>
      <c r="B170" s="24" t="n"/>
      <c r="C170" s="23" t="n"/>
      <c r="D170" s="25" t="n"/>
      <c r="E170" s="25" t="n"/>
      <c r="F170" s="20" t="n"/>
      <c r="G170" s="26" t="n"/>
      <c r="H170" s="23" t="n"/>
      <c r="I170" s="27">
        <f>IF(OR(C170="",H170=""),"",IF(OR(H170="Completed",H170="Canceled"),0,IF(H170="Committed",1,IF(G170&lt;&gt;"",G170,IF(C170="Receipt",Setup!$B$7,IF(C170="Payment",Setup!$B$8,""))))))</f>
        <v/>
      </c>
      <c r="J170" s="28">
        <f>IF(OR(B170="",C170="",F170="",H170="",I170=""),"",IF(OR(H170="Completed",H170="Canceled"),0,F170*I170))</f>
        <v/>
      </c>
      <c r="K170" s="29">
        <f>IF(B170="","",DATE(YEAR(B170),MONTH(B170),1))</f>
        <v/>
      </c>
      <c r="L170" s="30">
        <f>IF(OR(B170="",C170="",D170="",H170="",Setup!$B$3="",Setup!$B$4=""),"",IF(COUNTIFS(Setup!$H$3:$H$16,D170,Setup!$I$3:$I$16,C170)=0,"Category-direction mismatch",IF(OR(H170="Completed",H170="Canceled"),"",IF(B170&lt;Setup!$B$3,"Past expected date",IF(OR(B170&lt;Setup!$B$4,B170&gt;=DATE(YEAR(Setup!$B$4),MONTH(Setup!$B$4)+Setup!$B$9,1)),"Outside 12-month forecast","")))))</f>
        <v/>
      </c>
      <c r="M170" s="25" t="n"/>
    </row>
    <row r="171">
      <c r="A171" s="23" t="n"/>
      <c r="B171" s="24" t="n"/>
      <c r="C171" s="23" t="n"/>
      <c r="D171" s="25" t="n"/>
      <c r="E171" s="25" t="n"/>
      <c r="F171" s="20" t="n"/>
      <c r="G171" s="26" t="n"/>
      <c r="H171" s="23" t="n"/>
      <c r="I171" s="27">
        <f>IF(OR(C171="",H171=""),"",IF(OR(H171="Completed",H171="Canceled"),0,IF(H171="Committed",1,IF(G171&lt;&gt;"",G171,IF(C171="Receipt",Setup!$B$7,IF(C171="Payment",Setup!$B$8,""))))))</f>
        <v/>
      </c>
      <c r="J171" s="28">
        <f>IF(OR(B171="",C171="",F171="",H171="",I171=""),"",IF(OR(H171="Completed",H171="Canceled"),0,F171*I171))</f>
        <v/>
      </c>
      <c r="K171" s="29">
        <f>IF(B171="","",DATE(YEAR(B171),MONTH(B171),1))</f>
        <v/>
      </c>
      <c r="L171" s="30">
        <f>IF(OR(B171="",C171="",D171="",H171="",Setup!$B$3="",Setup!$B$4=""),"",IF(COUNTIFS(Setup!$H$3:$H$16,D171,Setup!$I$3:$I$16,C171)=0,"Category-direction mismatch",IF(OR(H171="Completed",H171="Canceled"),"",IF(B171&lt;Setup!$B$3,"Past expected date",IF(OR(B171&lt;Setup!$B$4,B171&gt;=DATE(YEAR(Setup!$B$4),MONTH(Setup!$B$4)+Setup!$B$9,1)),"Outside 12-month forecast","")))))</f>
        <v/>
      </c>
      <c r="M171" s="25" t="n"/>
    </row>
    <row r="172">
      <c r="A172" s="23" t="n"/>
      <c r="B172" s="24" t="n"/>
      <c r="C172" s="23" t="n"/>
      <c r="D172" s="25" t="n"/>
      <c r="E172" s="25" t="n"/>
      <c r="F172" s="20" t="n"/>
      <c r="G172" s="26" t="n"/>
      <c r="H172" s="23" t="n"/>
      <c r="I172" s="27">
        <f>IF(OR(C172="",H172=""),"",IF(OR(H172="Completed",H172="Canceled"),0,IF(H172="Committed",1,IF(G172&lt;&gt;"",G172,IF(C172="Receipt",Setup!$B$7,IF(C172="Payment",Setup!$B$8,""))))))</f>
        <v/>
      </c>
      <c r="J172" s="28">
        <f>IF(OR(B172="",C172="",F172="",H172="",I172=""),"",IF(OR(H172="Completed",H172="Canceled"),0,F172*I172))</f>
        <v/>
      </c>
      <c r="K172" s="29">
        <f>IF(B172="","",DATE(YEAR(B172),MONTH(B172),1))</f>
        <v/>
      </c>
      <c r="L172" s="30">
        <f>IF(OR(B172="",C172="",D172="",H172="",Setup!$B$3="",Setup!$B$4=""),"",IF(COUNTIFS(Setup!$H$3:$H$16,D172,Setup!$I$3:$I$16,C172)=0,"Category-direction mismatch",IF(OR(H172="Completed",H172="Canceled"),"",IF(B172&lt;Setup!$B$3,"Past expected date",IF(OR(B172&lt;Setup!$B$4,B172&gt;=DATE(YEAR(Setup!$B$4),MONTH(Setup!$B$4)+Setup!$B$9,1)),"Outside 12-month forecast","")))))</f>
        <v/>
      </c>
      <c r="M172" s="25" t="n"/>
    </row>
    <row r="173">
      <c r="A173" s="23" t="n"/>
      <c r="B173" s="24" t="n"/>
      <c r="C173" s="23" t="n"/>
      <c r="D173" s="25" t="n"/>
      <c r="E173" s="25" t="n"/>
      <c r="F173" s="20" t="n"/>
      <c r="G173" s="26" t="n"/>
      <c r="H173" s="23" t="n"/>
      <c r="I173" s="27">
        <f>IF(OR(C173="",H173=""),"",IF(OR(H173="Completed",H173="Canceled"),0,IF(H173="Committed",1,IF(G173&lt;&gt;"",G173,IF(C173="Receipt",Setup!$B$7,IF(C173="Payment",Setup!$B$8,""))))))</f>
        <v/>
      </c>
      <c r="J173" s="28">
        <f>IF(OR(B173="",C173="",F173="",H173="",I173=""),"",IF(OR(H173="Completed",H173="Canceled"),0,F173*I173))</f>
        <v/>
      </c>
      <c r="K173" s="29">
        <f>IF(B173="","",DATE(YEAR(B173),MONTH(B173),1))</f>
        <v/>
      </c>
      <c r="L173" s="30">
        <f>IF(OR(B173="",C173="",D173="",H173="",Setup!$B$3="",Setup!$B$4=""),"",IF(COUNTIFS(Setup!$H$3:$H$16,D173,Setup!$I$3:$I$16,C173)=0,"Category-direction mismatch",IF(OR(H173="Completed",H173="Canceled"),"",IF(B173&lt;Setup!$B$3,"Past expected date",IF(OR(B173&lt;Setup!$B$4,B173&gt;=DATE(YEAR(Setup!$B$4),MONTH(Setup!$B$4)+Setup!$B$9,1)),"Outside 12-month forecast","")))))</f>
        <v/>
      </c>
      <c r="M173" s="25" t="n"/>
    </row>
    <row r="174">
      <c r="A174" s="23" t="n"/>
      <c r="B174" s="24" t="n"/>
      <c r="C174" s="23" t="n"/>
      <c r="D174" s="25" t="n"/>
      <c r="E174" s="25" t="n"/>
      <c r="F174" s="20" t="n"/>
      <c r="G174" s="26" t="n"/>
      <c r="H174" s="23" t="n"/>
      <c r="I174" s="27">
        <f>IF(OR(C174="",H174=""),"",IF(OR(H174="Completed",H174="Canceled"),0,IF(H174="Committed",1,IF(G174&lt;&gt;"",G174,IF(C174="Receipt",Setup!$B$7,IF(C174="Payment",Setup!$B$8,""))))))</f>
        <v/>
      </c>
      <c r="J174" s="28">
        <f>IF(OR(B174="",C174="",F174="",H174="",I174=""),"",IF(OR(H174="Completed",H174="Canceled"),0,F174*I174))</f>
        <v/>
      </c>
      <c r="K174" s="29">
        <f>IF(B174="","",DATE(YEAR(B174),MONTH(B174),1))</f>
        <v/>
      </c>
      <c r="L174" s="30">
        <f>IF(OR(B174="",C174="",D174="",H174="",Setup!$B$3="",Setup!$B$4=""),"",IF(COUNTIFS(Setup!$H$3:$H$16,D174,Setup!$I$3:$I$16,C174)=0,"Category-direction mismatch",IF(OR(H174="Completed",H174="Canceled"),"",IF(B174&lt;Setup!$B$3,"Past expected date",IF(OR(B174&lt;Setup!$B$4,B174&gt;=DATE(YEAR(Setup!$B$4),MONTH(Setup!$B$4)+Setup!$B$9,1)),"Outside 12-month forecast","")))))</f>
        <v/>
      </c>
      <c r="M174" s="25" t="n"/>
    </row>
    <row r="175">
      <c r="A175" s="23" t="n"/>
      <c r="B175" s="24" t="n"/>
      <c r="C175" s="23" t="n"/>
      <c r="D175" s="25" t="n"/>
      <c r="E175" s="25" t="n"/>
      <c r="F175" s="20" t="n"/>
      <c r="G175" s="26" t="n"/>
      <c r="H175" s="23" t="n"/>
      <c r="I175" s="27">
        <f>IF(OR(C175="",H175=""),"",IF(OR(H175="Completed",H175="Canceled"),0,IF(H175="Committed",1,IF(G175&lt;&gt;"",G175,IF(C175="Receipt",Setup!$B$7,IF(C175="Payment",Setup!$B$8,""))))))</f>
        <v/>
      </c>
      <c r="J175" s="28">
        <f>IF(OR(B175="",C175="",F175="",H175="",I175=""),"",IF(OR(H175="Completed",H175="Canceled"),0,F175*I175))</f>
        <v/>
      </c>
      <c r="K175" s="29">
        <f>IF(B175="","",DATE(YEAR(B175),MONTH(B175),1))</f>
        <v/>
      </c>
      <c r="L175" s="30">
        <f>IF(OR(B175="",C175="",D175="",H175="",Setup!$B$3="",Setup!$B$4=""),"",IF(COUNTIFS(Setup!$H$3:$H$16,D175,Setup!$I$3:$I$16,C175)=0,"Category-direction mismatch",IF(OR(H175="Completed",H175="Canceled"),"",IF(B175&lt;Setup!$B$3,"Past expected date",IF(OR(B175&lt;Setup!$B$4,B175&gt;=DATE(YEAR(Setup!$B$4),MONTH(Setup!$B$4)+Setup!$B$9,1)),"Outside 12-month forecast","")))))</f>
        <v/>
      </c>
      <c r="M175" s="25" t="n"/>
    </row>
    <row r="176">
      <c r="A176" s="23" t="n"/>
      <c r="B176" s="24" t="n"/>
      <c r="C176" s="23" t="n"/>
      <c r="D176" s="25" t="n"/>
      <c r="E176" s="25" t="n"/>
      <c r="F176" s="20" t="n"/>
      <c r="G176" s="26" t="n"/>
      <c r="H176" s="23" t="n"/>
      <c r="I176" s="27">
        <f>IF(OR(C176="",H176=""),"",IF(OR(H176="Completed",H176="Canceled"),0,IF(H176="Committed",1,IF(G176&lt;&gt;"",G176,IF(C176="Receipt",Setup!$B$7,IF(C176="Payment",Setup!$B$8,""))))))</f>
        <v/>
      </c>
      <c r="J176" s="28">
        <f>IF(OR(B176="",C176="",F176="",H176="",I176=""),"",IF(OR(H176="Completed",H176="Canceled"),0,F176*I176))</f>
        <v/>
      </c>
      <c r="K176" s="29">
        <f>IF(B176="","",DATE(YEAR(B176),MONTH(B176),1))</f>
        <v/>
      </c>
      <c r="L176" s="30">
        <f>IF(OR(B176="",C176="",D176="",H176="",Setup!$B$3="",Setup!$B$4=""),"",IF(COUNTIFS(Setup!$H$3:$H$16,D176,Setup!$I$3:$I$16,C176)=0,"Category-direction mismatch",IF(OR(H176="Completed",H176="Canceled"),"",IF(B176&lt;Setup!$B$3,"Past expected date",IF(OR(B176&lt;Setup!$B$4,B176&gt;=DATE(YEAR(Setup!$B$4),MONTH(Setup!$B$4)+Setup!$B$9,1)),"Outside 12-month forecast","")))))</f>
        <v/>
      </c>
      <c r="M176" s="25" t="n"/>
    </row>
    <row r="177">
      <c r="A177" s="23" t="n"/>
      <c r="B177" s="24" t="n"/>
      <c r="C177" s="23" t="n"/>
      <c r="D177" s="25" t="n"/>
      <c r="E177" s="25" t="n"/>
      <c r="F177" s="20" t="n"/>
      <c r="G177" s="26" t="n"/>
      <c r="H177" s="23" t="n"/>
      <c r="I177" s="27">
        <f>IF(OR(C177="",H177=""),"",IF(OR(H177="Completed",H177="Canceled"),0,IF(H177="Committed",1,IF(G177&lt;&gt;"",G177,IF(C177="Receipt",Setup!$B$7,IF(C177="Payment",Setup!$B$8,""))))))</f>
        <v/>
      </c>
      <c r="J177" s="28">
        <f>IF(OR(B177="",C177="",F177="",H177="",I177=""),"",IF(OR(H177="Completed",H177="Canceled"),0,F177*I177))</f>
        <v/>
      </c>
      <c r="K177" s="29">
        <f>IF(B177="","",DATE(YEAR(B177),MONTH(B177),1))</f>
        <v/>
      </c>
      <c r="L177" s="30">
        <f>IF(OR(B177="",C177="",D177="",H177="",Setup!$B$3="",Setup!$B$4=""),"",IF(COUNTIFS(Setup!$H$3:$H$16,D177,Setup!$I$3:$I$16,C177)=0,"Category-direction mismatch",IF(OR(H177="Completed",H177="Canceled"),"",IF(B177&lt;Setup!$B$3,"Past expected date",IF(OR(B177&lt;Setup!$B$4,B177&gt;=DATE(YEAR(Setup!$B$4),MONTH(Setup!$B$4)+Setup!$B$9,1)),"Outside 12-month forecast","")))))</f>
        <v/>
      </c>
      <c r="M177" s="25" t="n"/>
    </row>
    <row r="178">
      <c r="A178" s="23" t="n"/>
      <c r="B178" s="24" t="n"/>
      <c r="C178" s="23" t="n"/>
      <c r="D178" s="25" t="n"/>
      <c r="E178" s="25" t="n"/>
      <c r="F178" s="20" t="n"/>
      <c r="G178" s="26" t="n"/>
      <c r="H178" s="23" t="n"/>
      <c r="I178" s="27">
        <f>IF(OR(C178="",H178=""),"",IF(OR(H178="Completed",H178="Canceled"),0,IF(H178="Committed",1,IF(G178&lt;&gt;"",G178,IF(C178="Receipt",Setup!$B$7,IF(C178="Payment",Setup!$B$8,""))))))</f>
        <v/>
      </c>
      <c r="J178" s="28">
        <f>IF(OR(B178="",C178="",F178="",H178="",I178=""),"",IF(OR(H178="Completed",H178="Canceled"),0,F178*I178))</f>
        <v/>
      </c>
      <c r="K178" s="29">
        <f>IF(B178="","",DATE(YEAR(B178),MONTH(B178),1))</f>
        <v/>
      </c>
      <c r="L178" s="30">
        <f>IF(OR(B178="",C178="",D178="",H178="",Setup!$B$3="",Setup!$B$4=""),"",IF(COUNTIFS(Setup!$H$3:$H$16,D178,Setup!$I$3:$I$16,C178)=0,"Category-direction mismatch",IF(OR(H178="Completed",H178="Canceled"),"",IF(B178&lt;Setup!$B$3,"Past expected date",IF(OR(B178&lt;Setup!$B$4,B178&gt;=DATE(YEAR(Setup!$B$4),MONTH(Setup!$B$4)+Setup!$B$9,1)),"Outside 12-month forecast","")))))</f>
        <v/>
      </c>
      <c r="M178" s="25" t="n"/>
    </row>
    <row r="179">
      <c r="A179" s="23" t="n"/>
      <c r="B179" s="24" t="n"/>
      <c r="C179" s="23" t="n"/>
      <c r="D179" s="25" t="n"/>
      <c r="E179" s="25" t="n"/>
      <c r="F179" s="20" t="n"/>
      <c r="G179" s="26" t="n"/>
      <c r="H179" s="23" t="n"/>
      <c r="I179" s="27">
        <f>IF(OR(C179="",H179=""),"",IF(OR(H179="Completed",H179="Canceled"),0,IF(H179="Committed",1,IF(G179&lt;&gt;"",G179,IF(C179="Receipt",Setup!$B$7,IF(C179="Payment",Setup!$B$8,""))))))</f>
        <v/>
      </c>
      <c r="J179" s="28">
        <f>IF(OR(B179="",C179="",F179="",H179="",I179=""),"",IF(OR(H179="Completed",H179="Canceled"),0,F179*I179))</f>
        <v/>
      </c>
      <c r="K179" s="29">
        <f>IF(B179="","",DATE(YEAR(B179),MONTH(B179),1))</f>
        <v/>
      </c>
      <c r="L179" s="30">
        <f>IF(OR(B179="",C179="",D179="",H179="",Setup!$B$3="",Setup!$B$4=""),"",IF(COUNTIFS(Setup!$H$3:$H$16,D179,Setup!$I$3:$I$16,C179)=0,"Category-direction mismatch",IF(OR(H179="Completed",H179="Canceled"),"",IF(B179&lt;Setup!$B$3,"Past expected date",IF(OR(B179&lt;Setup!$B$4,B179&gt;=DATE(YEAR(Setup!$B$4),MONTH(Setup!$B$4)+Setup!$B$9,1)),"Outside 12-month forecast","")))))</f>
        <v/>
      </c>
      <c r="M179" s="25" t="n"/>
    </row>
    <row r="180">
      <c r="A180" s="23" t="n"/>
      <c r="B180" s="24" t="n"/>
      <c r="C180" s="23" t="n"/>
      <c r="D180" s="25" t="n"/>
      <c r="E180" s="25" t="n"/>
      <c r="F180" s="20" t="n"/>
      <c r="G180" s="26" t="n"/>
      <c r="H180" s="23" t="n"/>
      <c r="I180" s="27">
        <f>IF(OR(C180="",H180=""),"",IF(OR(H180="Completed",H180="Canceled"),0,IF(H180="Committed",1,IF(G180&lt;&gt;"",G180,IF(C180="Receipt",Setup!$B$7,IF(C180="Payment",Setup!$B$8,""))))))</f>
        <v/>
      </c>
      <c r="J180" s="28">
        <f>IF(OR(B180="",C180="",F180="",H180="",I180=""),"",IF(OR(H180="Completed",H180="Canceled"),0,F180*I180))</f>
        <v/>
      </c>
      <c r="K180" s="29">
        <f>IF(B180="","",DATE(YEAR(B180),MONTH(B180),1))</f>
        <v/>
      </c>
      <c r="L180" s="30">
        <f>IF(OR(B180="",C180="",D180="",H180="",Setup!$B$3="",Setup!$B$4=""),"",IF(COUNTIFS(Setup!$H$3:$H$16,D180,Setup!$I$3:$I$16,C180)=0,"Category-direction mismatch",IF(OR(H180="Completed",H180="Canceled"),"",IF(B180&lt;Setup!$B$3,"Past expected date",IF(OR(B180&lt;Setup!$B$4,B180&gt;=DATE(YEAR(Setup!$B$4),MONTH(Setup!$B$4)+Setup!$B$9,1)),"Outside 12-month forecast","")))))</f>
        <v/>
      </c>
      <c r="M180" s="25" t="n"/>
    </row>
    <row r="181">
      <c r="A181" s="23" t="n"/>
      <c r="B181" s="24" t="n"/>
      <c r="C181" s="23" t="n"/>
      <c r="D181" s="25" t="n"/>
      <c r="E181" s="25" t="n"/>
      <c r="F181" s="20" t="n"/>
      <c r="G181" s="26" t="n"/>
      <c r="H181" s="23" t="n"/>
      <c r="I181" s="27">
        <f>IF(OR(C181="",H181=""),"",IF(OR(H181="Completed",H181="Canceled"),0,IF(H181="Committed",1,IF(G181&lt;&gt;"",G181,IF(C181="Receipt",Setup!$B$7,IF(C181="Payment",Setup!$B$8,""))))))</f>
        <v/>
      </c>
      <c r="J181" s="28">
        <f>IF(OR(B181="",C181="",F181="",H181="",I181=""),"",IF(OR(H181="Completed",H181="Canceled"),0,F181*I181))</f>
        <v/>
      </c>
      <c r="K181" s="29">
        <f>IF(B181="","",DATE(YEAR(B181),MONTH(B181),1))</f>
        <v/>
      </c>
      <c r="L181" s="30">
        <f>IF(OR(B181="",C181="",D181="",H181="",Setup!$B$3="",Setup!$B$4=""),"",IF(COUNTIFS(Setup!$H$3:$H$16,D181,Setup!$I$3:$I$16,C181)=0,"Category-direction mismatch",IF(OR(H181="Completed",H181="Canceled"),"",IF(B181&lt;Setup!$B$3,"Past expected date",IF(OR(B181&lt;Setup!$B$4,B181&gt;=DATE(YEAR(Setup!$B$4),MONTH(Setup!$B$4)+Setup!$B$9,1)),"Outside 12-month forecast","")))))</f>
        <v/>
      </c>
      <c r="M181" s="25" t="n"/>
    </row>
    <row r="182">
      <c r="A182" s="23" t="n"/>
      <c r="B182" s="24" t="n"/>
      <c r="C182" s="23" t="n"/>
      <c r="D182" s="25" t="n"/>
      <c r="E182" s="25" t="n"/>
      <c r="F182" s="20" t="n"/>
      <c r="G182" s="26" t="n"/>
      <c r="H182" s="23" t="n"/>
      <c r="I182" s="27">
        <f>IF(OR(C182="",H182=""),"",IF(OR(H182="Completed",H182="Canceled"),0,IF(H182="Committed",1,IF(G182&lt;&gt;"",G182,IF(C182="Receipt",Setup!$B$7,IF(C182="Payment",Setup!$B$8,""))))))</f>
        <v/>
      </c>
      <c r="J182" s="28">
        <f>IF(OR(B182="",C182="",F182="",H182="",I182=""),"",IF(OR(H182="Completed",H182="Canceled"),0,F182*I182))</f>
        <v/>
      </c>
      <c r="K182" s="29">
        <f>IF(B182="","",DATE(YEAR(B182),MONTH(B182),1))</f>
        <v/>
      </c>
      <c r="L182" s="30">
        <f>IF(OR(B182="",C182="",D182="",H182="",Setup!$B$3="",Setup!$B$4=""),"",IF(COUNTIFS(Setup!$H$3:$H$16,D182,Setup!$I$3:$I$16,C182)=0,"Category-direction mismatch",IF(OR(H182="Completed",H182="Canceled"),"",IF(B182&lt;Setup!$B$3,"Past expected date",IF(OR(B182&lt;Setup!$B$4,B182&gt;=DATE(YEAR(Setup!$B$4),MONTH(Setup!$B$4)+Setup!$B$9,1)),"Outside 12-month forecast","")))))</f>
        <v/>
      </c>
      <c r="M182" s="25" t="n"/>
    </row>
    <row r="183">
      <c r="A183" s="23" t="n"/>
      <c r="B183" s="24" t="n"/>
      <c r="C183" s="23" t="n"/>
      <c r="D183" s="25" t="n"/>
      <c r="E183" s="25" t="n"/>
      <c r="F183" s="20" t="n"/>
      <c r="G183" s="26" t="n"/>
      <c r="H183" s="23" t="n"/>
      <c r="I183" s="27">
        <f>IF(OR(C183="",H183=""),"",IF(OR(H183="Completed",H183="Canceled"),0,IF(H183="Committed",1,IF(G183&lt;&gt;"",G183,IF(C183="Receipt",Setup!$B$7,IF(C183="Payment",Setup!$B$8,""))))))</f>
        <v/>
      </c>
      <c r="J183" s="28">
        <f>IF(OR(B183="",C183="",F183="",H183="",I183=""),"",IF(OR(H183="Completed",H183="Canceled"),0,F183*I183))</f>
        <v/>
      </c>
      <c r="K183" s="29">
        <f>IF(B183="","",DATE(YEAR(B183),MONTH(B183),1))</f>
        <v/>
      </c>
      <c r="L183" s="30">
        <f>IF(OR(B183="",C183="",D183="",H183="",Setup!$B$3="",Setup!$B$4=""),"",IF(COUNTIFS(Setup!$H$3:$H$16,D183,Setup!$I$3:$I$16,C183)=0,"Category-direction mismatch",IF(OR(H183="Completed",H183="Canceled"),"",IF(B183&lt;Setup!$B$3,"Past expected date",IF(OR(B183&lt;Setup!$B$4,B183&gt;=DATE(YEAR(Setup!$B$4),MONTH(Setup!$B$4)+Setup!$B$9,1)),"Outside 12-month forecast","")))))</f>
        <v/>
      </c>
      <c r="M183" s="25" t="n"/>
    </row>
    <row r="184">
      <c r="A184" s="23" t="n"/>
      <c r="B184" s="24" t="n"/>
      <c r="C184" s="23" t="n"/>
      <c r="D184" s="25" t="n"/>
      <c r="E184" s="25" t="n"/>
      <c r="F184" s="20" t="n"/>
      <c r="G184" s="26" t="n"/>
      <c r="H184" s="23" t="n"/>
      <c r="I184" s="27">
        <f>IF(OR(C184="",H184=""),"",IF(OR(H184="Completed",H184="Canceled"),0,IF(H184="Committed",1,IF(G184&lt;&gt;"",G184,IF(C184="Receipt",Setup!$B$7,IF(C184="Payment",Setup!$B$8,""))))))</f>
        <v/>
      </c>
      <c r="J184" s="28">
        <f>IF(OR(B184="",C184="",F184="",H184="",I184=""),"",IF(OR(H184="Completed",H184="Canceled"),0,F184*I184))</f>
        <v/>
      </c>
      <c r="K184" s="29">
        <f>IF(B184="","",DATE(YEAR(B184),MONTH(B184),1))</f>
        <v/>
      </c>
      <c r="L184" s="30">
        <f>IF(OR(B184="",C184="",D184="",H184="",Setup!$B$3="",Setup!$B$4=""),"",IF(COUNTIFS(Setup!$H$3:$H$16,D184,Setup!$I$3:$I$16,C184)=0,"Category-direction mismatch",IF(OR(H184="Completed",H184="Canceled"),"",IF(B184&lt;Setup!$B$3,"Past expected date",IF(OR(B184&lt;Setup!$B$4,B184&gt;=DATE(YEAR(Setup!$B$4),MONTH(Setup!$B$4)+Setup!$B$9,1)),"Outside 12-month forecast","")))))</f>
        <v/>
      </c>
      <c r="M184" s="25" t="n"/>
    </row>
    <row r="185">
      <c r="A185" s="23" t="n"/>
      <c r="B185" s="24" t="n"/>
      <c r="C185" s="23" t="n"/>
      <c r="D185" s="25" t="n"/>
      <c r="E185" s="25" t="n"/>
      <c r="F185" s="20" t="n"/>
      <c r="G185" s="26" t="n"/>
      <c r="H185" s="23" t="n"/>
      <c r="I185" s="27">
        <f>IF(OR(C185="",H185=""),"",IF(OR(H185="Completed",H185="Canceled"),0,IF(H185="Committed",1,IF(G185&lt;&gt;"",G185,IF(C185="Receipt",Setup!$B$7,IF(C185="Payment",Setup!$B$8,""))))))</f>
        <v/>
      </c>
      <c r="J185" s="28">
        <f>IF(OR(B185="",C185="",F185="",H185="",I185=""),"",IF(OR(H185="Completed",H185="Canceled"),0,F185*I185))</f>
        <v/>
      </c>
      <c r="K185" s="29">
        <f>IF(B185="","",DATE(YEAR(B185),MONTH(B185),1))</f>
        <v/>
      </c>
      <c r="L185" s="30">
        <f>IF(OR(B185="",C185="",D185="",H185="",Setup!$B$3="",Setup!$B$4=""),"",IF(COUNTIFS(Setup!$H$3:$H$16,D185,Setup!$I$3:$I$16,C185)=0,"Category-direction mismatch",IF(OR(H185="Completed",H185="Canceled"),"",IF(B185&lt;Setup!$B$3,"Past expected date",IF(OR(B185&lt;Setup!$B$4,B185&gt;=DATE(YEAR(Setup!$B$4),MONTH(Setup!$B$4)+Setup!$B$9,1)),"Outside 12-month forecast","")))))</f>
        <v/>
      </c>
      <c r="M185" s="25" t="n"/>
    </row>
    <row r="186">
      <c r="A186" s="23" t="n"/>
      <c r="B186" s="24" t="n"/>
      <c r="C186" s="23" t="n"/>
      <c r="D186" s="25" t="n"/>
      <c r="E186" s="25" t="n"/>
      <c r="F186" s="20" t="n"/>
      <c r="G186" s="26" t="n"/>
      <c r="H186" s="23" t="n"/>
      <c r="I186" s="27">
        <f>IF(OR(C186="",H186=""),"",IF(OR(H186="Completed",H186="Canceled"),0,IF(H186="Committed",1,IF(G186&lt;&gt;"",G186,IF(C186="Receipt",Setup!$B$7,IF(C186="Payment",Setup!$B$8,""))))))</f>
        <v/>
      </c>
      <c r="J186" s="28">
        <f>IF(OR(B186="",C186="",F186="",H186="",I186=""),"",IF(OR(H186="Completed",H186="Canceled"),0,F186*I186))</f>
        <v/>
      </c>
      <c r="K186" s="29">
        <f>IF(B186="","",DATE(YEAR(B186),MONTH(B186),1))</f>
        <v/>
      </c>
      <c r="L186" s="30">
        <f>IF(OR(B186="",C186="",D186="",H186="",Setup!$B$3="",Setup!$B$4=""),"",IF(COUNTIFS(Setup!$H$3:$H$16,D186,Setup!$I$3:$I$16,C186)=0,"Category-direction mismatch",IF(OR(H186="Completed",H186="Canceled"),"",IF(B186&lt;Setup!$B$3,"Past expected date",IF(OR(B186&lt;Setup!$B$4,B186&gt;=DATE(YEAR(Setup!$B$4),MONTH(Setup!$B$4)+Setup!$B$9,1)),"Outside 12-month forecast","")))))</f>
        <v/>
      </c>
      <c r="M186" s="25" t="n"/>
    </row>
    <row r="187">
      <c r="A187" s="23" t="n"/>
      <c r="B187" s="24" t="n"/>
      <c r="C187" s="23" t="n"/>
      <c r="D187" s="25" t="n"/>
      <c r="E187" s="25" t="n"/>
      <c r="F187" s="20" t="n"/>
      <c r="G187" s="26" t="n"/>
      <c r="H187" s="23" t="n"/>
      <c r="I187" s="27">
        <f>IF(OR(C187="",H187=""),"",IF(OR(H187="Completed",H187="Canceled"),0,IF(H187="Committed",1,IF(G187&lt;&gt;"",G187,IF(C187="Receipt",Setup!$B$7,IF(C187="Payment",Setup!$B$8,""))))))</f>
        <v/>
      </c>
      <c r="J187" s="28">
        <f>IF(OR(B187="",C187="",F187="",H187="",I187=""),"",IF(OR(H187="Completed",H187="Canceled"),0,F187*I187))</f>
        <v/>
      </c>
      <c r="K187" s="29">
        <f>IF(B187="","",DATE(YEAR(B187),MONTH(B187),1))</f>
        <v/>
      </c>
      <c r="L187" s="30">
        <f>IF(OR(B187="",C187="",D187="",H187="",Setup!$B$3="",Setup!$B$4=""),"",IF(COUNTIFS(Setup!$H$3:$H$16,D187,Setup!$I$3:$I$16,C187)=0,"Category-direction mismatch",IF(OR(H187="Completed",H187="Canceled"),"",IF(B187&lt;Setup!$B$3,"Past expected date",IF(OR(B187&lt;Setup!$B$4,B187&gt;=DATE(YEAR(Setup!$B$4),MONTH(Setup!$B$4)+Setup!$B$9,1)),"Outside 12-month forecast","")))))</f>
        <v/>
      </c>
      <c r="M187" s="25" t="n"/>
    </row>
    <row r="188">
      <c r="A188" s="23" t="n"/>
      <c r="B188" s="24" t="n"/>
      <c r="C188" s="23" t="n"/>
      <c r="D188" s="25" t="n"/>
      <c r="E188" s="25" t="n"/>
      <c r="F188" s="20" t="n"/>
      <c r="G188" s="26" t="n"/>
      <c r="H188" s="23" t="n"/>
      <c r="I188" s="27">
        <f>IF(OR(C188="",H188=""),"",IF(OR(H188="Completed",H188="Canceled"),0,IF(H188="Committed",1,IF(G188&lt;&gt;"",G188,IF(C188="Receipt",Setup!$B$7,IF(C188="Payment",Setup!$B$8,""))))))</f>
        <v/>
      </c>
      <c r="J188" s="28">
        <f>IF(OR(B188="",C188="",F188="",H188="",I188=""),"",IF(OR(H188="Completed",H188="Canceled"),0,F188*I188))</f>
        <v/>
      </c>
      <c r="K188" s="29">
        <f>IF(B188="","",DATE(YEAR(B188),MONTH(B188),1))</f>
        <v/>
      </c>
      <c r="L188" s="30">
        <f>IF(OR(B188="",C188="",D188="",H188="",Setup!$B$3="",Setup!$B$4=""),"",IF(COUNTIFS(Setup!$H$3:$H$16,D188,Setup!$I$3:$I$16,C188)=0,"Category-direction mismatch",IF(OR(H188="Completed",H188="Canceled"),"",IF(B188&lt;Setup!$B$3,"Past expected date",IF(OR(B188&lt;Setup!$B$4,B188&gt;=DATE(YEAR(Setup!$B$4),MONTH(Setup!$B$4)+Setup!$B$9,1)),"Outside 12-month forecast","")))))</f>
        <v/>
      </c>
      <c r="M188" s="25" t="n"/>
    </row>
    <row r="189">
      <c r="A189" s="23" t="n"/>
      <c r="B189" s="24" t="n"/>
      <c r="C189" s="23" t="n"/>
      <c r="D189" s="25" t="n"/>
      <c r="E189" s="25" t="n"/>
      <c r="F189" s="20" t="n"/>
      <c r="G189" s="26" t="n"/>
      <c r="H189" s="23" t="n"/>
      <c r="I189" s="27">
        <f>IF(OR(C189="",H189=""),"",IF(OR(H189="Completed",H189="Canceled"),0,IF(H189="Committed",1,IF(G189&lt;&gt;"",G189,IF(C189="Receipt",Setup!$B$7,IF(C189="Payment",Setup!$B$8,""))))))</f>
        <v/>
      </c>
      <c r="J189" s="28">
        <f>IF(OR(B189="",C189="",F189="",H189="",I189=""),"",IF(OR(H189="Completed",H189="Canceled"),0,F189*I189))</f>
        <v/>
      </c>
      <c r="K189" s="29">
        <f>IF(B189="","",DATE(YEAR(B189),MONTH(B189),1))</f>
        <v/>
      </c>
      <c r="L189" s="30">
        <f>IF(OR(B189="",C189="",D189="",H189="",Setup!$B$3="",Setup!$B$4=""),"",IF(COUNTIFS(Setup!$H$3:$H$16,D189,Setup!$I$3:$I$16,C189)=0,"Category-direction mismatch",IF(OR(H189="Completed",H189="Canceled"),"",IF(B189&lt;Setup!$B$3,"Past expected date",IF(OR(B189&lt;Setup!$B$4,B189&gt;=DATE(YEAR(Setup!$B$4),MONTH(Setup!$B$4)+Setup!$B$9,1)),"Outside 12-month forecast","")))))</f>
        <v/>
      </c>
      <c r="M189" s="25" t="n"/>
    </row>
    <row r="190">
      <c r="A190" s="23" t="n"/>
      <c r="B190" s="24" t="n"/>
      <c r="C190" s="23" t="n"/>
      <c r="D190" s="25" t="n"/>
      <c r="E190" s="25" t="n"/>
      <c r="F190" s="20" t="n"/>
      <c r="G190" s="26" t="n"/>
      <c r="H190" s="23" t="n"/>
      <c r="I190" s="27">
        <f>IF(OR(C190="",H190=""),"",IF(OR(H190="Completed",H190="Canceled"),0,IF(H190="Committed",1,IF(G190&lt;&gt;"",G190,IF(C190="Receipt",Setup!$B$7,IF(C190="Payment",Setup!$B$8,""))))))</f>
        <v/>
      </c>
      <c r="J190" s="28">
        <f>IF(OR(B190="",C190="",F190="",H190="",I190=""),"",IF(OR(H190="Completed",H190="Canceled"),0,F190*I190))</f>
        <v/>
      </c>
      <c r="K190" s="29">
        <f>IF(B190="","",DATE(YEAR(B190),MONTH(B190),1))</f>
        <v/>
      </c>
      <c r="L190" s="30">
        <f>IF(OR(B190="",C190="",D190="",H190="",Setup!$B$3="",Setup!$B$4=""),"",IF(COUNTIFS(Setup!$H$3:$H$16,D190,Setup!$I$3:$I$16,C190)=0,"Category-direction mismatch",IF(OR(H190="Completed",H190="Canceled"),"",IF(B190&lt;Setup!$B$3,"Past expected date",IF(OR(B190&lt;Setup!$B$4,B190&gt;=DATE(YEAR(Setup!$B$4),MONTH(Setup!$B$4)+Setup!$B$9,1)),"Outside 12-month forecast","")))))</f>
        <v/>
      </c>
      <c r="M190" s="25" t="n"/>
    </row>
    <row r="191">
      <c r="A191" s="23" t="n"/>
      <c r="B191" s="24" t="n"/>
      <c r="C191" s="23" t="n"/>
      <c r="D191" s="25" t="n"/>
      <c r="E191" s="25" t="n"/>
      <c r="F191" s="20" t="n"/>
      <c r="G191" s="26" t="n"/>
      <c r="H191" s="23" t="n"/>
      <c r="I191" s="27">
        <f>IF(OR(C191="",H191=""),"",IF(OR(H191="Completed",H191="Canceled"),0,IF(H191="Committed",1,IF(G191&lt;&gt;"",G191,IF(C191="Receipt",Setup!$B$7,IF(C191="Payment",Setup!$B$8,""))))))</f>
        <v/>
      </c>
      <c r="J191" s="28">
        <f>IF(OR(B191="",C191="",F191="",H191="",I191=""),"",IF(OR(H191="Completed",H191="Canceled"),0,F191*I191))</f>
        <v/>
      </c>
      <c r="K191" s="29">
        <f>IF(B191="","",DATE(YEAR(B191),MONTH(B191),1))</f>
        <v/>
      </c>
      <c r="L191" s="30">
        <f>IF(OR(B191="",C191="",D191="",H191="",Setup!$B$3="",Setup!$B$4=""),"",IF(COUNTIFS(Setup!$H$3:$H$16,D191,Setup!$I$3:$I$16,C191)=0,"Category-direction mismatch",IF(OR(H191="Completed",H191="Canceled"),"",IF(B191&lt;Setup!$B$3,"Past expected date",IF(OR(B191&lt;Setup!$B$4,B191&gt;=DATE(YEAR(Setup!$B$4),MONTH(Setup!$B$4)+Setup!$B$9,1)),"Outside 12-month forecast","")))))</f>
        <v/>
      </c>
      <c r="M191" s="25" t="n"/>
    </row>
    <row r="192">
      <c r="A192" s="23" t="n"/>
      <c r="B192" s="24" t="n"/>
      <c r="C192" s="23" t="n"/>
      <c r="D192" s="25" t="n"/>
      <c r="E192" s="25" t="n"/>
      <c r="F192" s="20" t="n"/>
      <c r="G192" s="26" t="n"/>
      <c r="H192" s="23" t="n"/>
      <c r="I192" s="27">
        <f>IF(OR(C192="",H192=""),"",IF(OR(H192="Completed",H192="Canceled"),0,IF(H192="Committed",1,IF(G192&lt;&gt;"",G192,IF(C192="Receipt",Setup!$B$7,IF(C192="Payment",Setup!$B$8,""))))))</f>
        <v/>
      </c>
      <c r="J192" s="28">
        <f>IF(OR(B192="",C192="",F192="",H192="",I192=""),"",IF(OR(H192="Completed",H192="Canceled"),0,F192*I192))</f>
        <v/>
      </c>
      <c r="K192" s="29">
        <f>IF(B192="","",DATE(YEAR(B192),MONTH(B192),1))</f>
        <v/>
      </c>
      <c r="L192" s="30">
        <f>IF(OR(B192="",C192="",D192="",H192="",Setup!$B$3="",Setup!$B$4=""),"",IF(COUNTIFS(Setup!$H$3:$H$16,D192,Setup!$I$3:$I$16,C192)=0,"Category-direction mismatch",IF(OR(H192="Completed",H192="Canceled"),"",IF(B192&lt;Setup!$B$3,"Past expected date",IF(OR(B192&lt;Setup!$B$4,B192&gt;=DATE(YEAR(Setup!$B$4),MONTH(Setup!$B$4)+Setup!$B$9,1)),"Outside 12-month forecast","")))))</f>
        <v/>
      </c>
      <c r="M192" s="25" t="n"/>
    </row>
    <row r="193">
      <c r="A193" s="23" t="n"/>
      <c r="B193" s="24" t="n"/>
      <c r="C193" s="23" t="n"/>
      <c r="D193" s="25" t="n"/>
      <c r="E193" s="25" t="n"/>
      <c r="F193" s="20" t="n"/>
      <c r="G193" s="26" t="n"/>
      <c r="H193" s="23" t="n"/>
      <c r="I193" s="27">
        <f>IF(OR(C193="",H193=""),"",IF(OR(H193="Completed",H193="Canceled"),0,IF(H193="Committed",1,IF(G193&lt;&gt;"",G193,IF(C193="Receipt",Setup!$B$7,IF(C193="Payment",Setup!$B$8,""))))))</f>
        <v/>
      </c>
      <c r="J193" s="28">
        <f>IF(OR(B193="",C193="",F193="",H193="",I193=""),"",IF(OR(H193="Completed",H193="Canceled"),0,F193*I193))</f>
        <v/>
      </c>
      <c r="K193" s="29">
        <f>IF(B193="","",DATE(YEAR(B193),MONTH(B193),1))</f>
        <v/>
      </c>
      <c r="L193" s="30">
        <f>IF(OR(B193="",C193="",D193="",H193="",Setup!$B$3="",Setup!$B$4=""),"",IF(COUNTIFS(Setup!$H$3:$H$16,D193,Setup!$I$3:$I$16,C193)=0,"Category-direction mismatch",IF(OR(H193="Completed",H193="Canceled"),"",IF(B193&lt;Setup!$B$3,"Past expected date",IF(OR(B193&lt;Setup!$B$4,B193&gt;=DATE(YEAR(Setup!$B$4),MONTH(Setup!$B$4)+Setup!$B$9,1)),"Outside 12-month forecast","")))))</f>
        <v/>
      </c>
      <c r="M193" s="25" t="n"/>
    </row>
    <row r="194">
      <c r="A194" s="23" t="n"/>
      <c r="B194" s="24" t="n"/>
      <c r="C194" s="23" t="n"/>
      <c r="D194" s="25" t="n"/>
      <c r="E194" s="25" t="n"/>
      <c r="F194" s="20" t="n"/>
      <c r="G194" s="26" t="n"/>
      <c r="H194" s="23" t="n"/>
      <c r="I194" s="27">
        <f>IF(OR(C194="",H194=""),"",IF(OR(H194="Completed",H194="Canceled"),0,IF(H194="Committed",1,IF(G194&lt;&gt;"",G194,IF(C194="Receipt",Setup!$B$7,IF(C194="Payment",Setup!$B$8,""))))))</f>
        <v/>
      </c>
      <c r="J194" s="28">
        <f>IF(OR(B194="",C194="",F194="",H194="",I194=""),"",IF(OR(H194="Completed",H194="Canceled"),0,F194*I194))</f>
        <v/>
      </c>
      <c r="K194" s="29">
        <f>IF(B194="","",DATE(YEAR(B194),MONTH(B194),1))</f>
        <v/>
      </c>
      <c r="L194" s="30">
        <f>IF(OR(B194="",C194="",D194="",H194="",Setup!$B$3="",Setup!$B$4=""),"",IF(COUNTIFS(Setup!$H$3:$H$16,D194,Setup!$I$3:$I$16,C194)=0,"Category-direction mismatch",IF(OR(H194="Completed",H194="Canceled"),"",IF(B194&lt;Setup!$B$3,"Past expected date",IF(OR(B194&lt;Setup!$B$4,B194&gt;=DATE(YEAR(Setup!$B$4),MONTH(Setup!$B$4)+Setup!$B$9,1)),"Outside 12-month forecast","")))))</f>
        <v/>
      </c>
      <c r="M194" s="25" t="n"/>
    </row>
    <row r="195">
      <c r="A195" s="23" t="n"/>
      <c r="B195" s="24" t="n"/>
      <c r="C195" s="23" t="n"/>
      <c r="D195" s="25" t="n"/>
      <c r="E195" s="25" t="n"/>
      <c r="F195" s="20" t="n"/>
      <c r="G195" s="26" t="n"/>
      <c r="H195" s="23" t="n"/>
      <c r="I195" s="27">
        <f>IF(OR(C195="",H195=""),"",IF(OR(H195="Completed",H195="Canceled"),0,IF(H195="Committed",1,IF(G195&lt;&gt;"",G195,IF(C195="Receipt",Setup!$B$7,IF(C195="Payment",Setup!$B$8,""))))))</f>
        <v/>
      </c>
      <c r="J195" s="28">
        <f>IF(OR(B195="",C195="",F195="",H195="",I195=""),"",IF(OR(H195="Completed",H195="Canceled"),0,F195*I195))</f>
        <v/>
      </c>
      <c r="K195" s="29">
        <f>IF(B195="","",DATE(YEAR(B195),MONTH(B195),1))</f>
        <v/>
      </c>
      <c r="L195" s="30">
        <f>IF(OR(B195="",C195="",D195="",H195="",Setup!$B$3="",Setup!$B$4=""),"",IF(COUNTIFS(Setup!$H$3:$H$16,D195,Setup!$I$3:$I$16,C195)=0,"Category-direction mismatch",IF(OR(H195="Completed",H195="Canceled"),"",IF(B195&lt;Setup!$B$3,"Past expected date",IF(OR(B195&lt;Setup!$B$4,B195&gt;=DATE(YEAR(Setup!$B$4),MONTH(Setup!$B$4)+Setup!$B$9,1)),"Outside 12-month forecast","")))))</f>
        <v/>
      </c>
      <c r="M195" s="25" t="n"/>
    </row>
    <row r="196">
      <c r="A196" s="23" t="n"/>
      <c r="B196" s="24" t="n"/>
      <c r="C196" s="23" t="n"/>
      <c r="D196" s="25" t="n"/>
      <c r="E196" s="25" t="n"/>
      <c r="F196" s="20" t="n"/>
      <c r="G196" s="26" t="n"/>
      <c r="H196" s="23" t="n"/>
      <c r="I196" s="27">
        <f>IF(OR(C196="",H196=""),"",IF(OR(H196="Completed",H196="Canceled"),0,IF(H196="Committed",1,IF(G196&lt;&gt;"",G196,IF(C196="Receipt",Setup!$B$7,IF(C196="Payment",Setup!$B$8,""))))))</f>
        <v/>
      </c>
      <c r="J196" s="28">
        <f>IF(OR(B196="",C196="",F196="",H196="",I196=""),"",IF(OR(H196="Completed",H196="Canceled"),0,F196*I196))</f>
        <v/>
      </c>
      <c r="K196" s="29">
        <f>IF(B196="","",DATE(YEAR(B196),MONTH(B196),1))</f>
        <v/>
      </c>
      <c r="L196" s="30">
        <f>IF(OR(B196="",C196="",D196="",H196="",Setup!$B$3="",Setup!$B$4=""),"",IF(COUNTIFS(Setup!$H$3:$H$16,D196,Setup!$I$3:$I$16,C196)=0,"Category-direction mismatch",IF(OR(H196="Completed",H196="Canceled"),"",IF(B196&lt;Setup!$B$3,"Past expected date",IF(OR(B196&lt;Setup!$B$4,B196&gt;=DATE(YEAR(Setup!$B$4),MONTH(Setup!$B$4)+Setup!$B$9,1)),"Outside 12-month forecast","")))))</f>
        <v/>
      </c>
      <c r="M196" s="25" t="n"/>
    </row>
    <row r="197">
      <c r="A197" s="23" t="n"/>
      <c r="B197" s="24" t="n"/>
      <c r="C197" s="23" t="n"/>
      <c r="D197" s="25" t="n"/>
      <c r="E197" s="25" t="n"/>
      <c r="F197" s="20" t="n"/>
      <c r="G197" s="26" t="n"/>
      <c r="H197" s="23" t="n"/>
      <c r="I197" s="27">
        <f>IF(OR(C197="",H197=""),"",IF(OR(H197="Completed",H197="Canceled"),0,IF(H197="Committed",1,IF(G197&lt;&gt;"",G197,IF(C197="Receipt",Setup!$B$7,IF(C197="Payment",Setup!$B$8,""))))))</f>
        <v/>
      </c>
      <c r="J197" s="28">
        <f>IF(OR(B197="",C197="",F197="",H197="",I197=""),"",IF(OR(H197="Completed",H197="Canceled"),0,F197*I197))</f>
        <v/>
      </c>
      <c r="K197" s="29">
        <f>IF(B197="","",DATE(YEAR(B197),MONTH(B197),1))</f>
        <v/>
      </c>
      <c r="L197" s="30">
        <f>IF(OR(B197="",C197="",D197="",H197="",Setup!$B$3="",Setup!$B$4=""),"",IF(COUNTIFS(Setup!$H$3:$H$16,D197,Setup!$I$3:$I$16,C197)=0,"Category-direction mismatch",IF(OR(H197="Completed",H197="Canceled"),"",IF(B197&lt;Setup!$B$3,"Past expected date",IF(OR(B197&lt;Setup!$B$4,B197&gt;=DATE(YEAR(Setup!$B$4),MONTH(Setup!$B$4)+Setup!$B$9,1)),"Outside 12-month forecast","")))))</f>
        <v/>
      </c>
      <c r="M197" s="25" t="n"/>
    </row>
    <row r="198">
      <c r="A198" s="23" t="n"/>
      <c r="B198" s="24" t="n"/>
      <c r="C198" s="23" t="n"/>
      <c r="D198" s="25" t="n"/>
      <c r="E198" s="25" t="n"/>
      <c r="F198" s="20" t="n"/>
      <c r="G198" s="26" t="n"/>
      <c r="H198" s="23" t="n"/>
      <c r="I198" s="27">
        <f>IF(OR(C198="",H198=""),"",IF(OR(H198="Completed",H198="Canceled"),0,IF(H198="Committed",1,IF(G198&lt;&gt;"",G198,IF(C198="Receipt",Setup!$B$7,IF(C198="Payment",Setup!$B$8,""))))))</f>
        <v/>
      </c>
      <c r="J198" s="28">
        <f>IF(OR(B198="",C198="",F198="",H198="",I198=""),"",IF(OR(H198="Completed",H198="Canceled"),0,F198*I198))</f>
        <v/>
      </c>
      <c r="K198" s="29">
        <f>IF(B198="","",DATE(YEAR(B198),MONTH(B198),1))</f>
        <v/>
      </c>
      <c r="L198" s="30">
        <f>IF(OR(B198="",C198="",D198="",H198="",Setup!$B$3="",Setup!$B$4=""),"",IF(COUNTIFS(Setup!$H$3:$H$16,D198,Setup!$I$3:$I$16,C198)=0,"Category-direction mismatch",IF(OR(H198="Completed",H198="Canceled"),"",IF(B198&lt;Setup!$B$3,"Past expected date",IF(OR(B198&lt;Setup!$B$4,B198&gt;=DATE(YEAR(Setup!$B$4),MONTH(Setup!$B$4)+Setup!$B$9,1)),"Outside 12-month forecast","")))))</f>
        <v/>
      </c>
      <c r="M198" s="25" t="n"/>
    </row>
    <row r="199">
      <c r="A199" s="23" t="n"/>
      <c r="B199" s="24" t="n"/>
      <c r="C199" s="23" t="n"/>
      <c r="D199" s="25" t="n"/>
      <c r="E199" s="25" t="n"/>
      <c r="F199" s="20" t="n"/>
      <c r="G199" s="26" t="n"/>
      <c r="H199" s="23" t="n"/>
      <c r="I199" s="27">
        <f>IF(OR(C199="",H199=""),"",IF(OR(H199="Completed",H199="Canceled"),0,IF(H199="Committed",1,IF(G199&lt;&gt;"",G199,IF(C199="Receipt",Setup!$B$7,IF(C199="Payment",Setup!$B$8,""))))))</f>
        <v/>
      </c>
      <c r="J199" s="28">
        <f>IF(OR(B199="",C199="",F199="",H199="",I199=""),"",IF(OR(H199="Completed",H199="Canceled"),0,F199*I199))</f>
        <v/>
      </c>
      <c r="K199" s="29">
        <f>IF(B199="","",DATE(YEAR(B199),MONTH(B199),1))</f>
        <v/>
      </c>
      <c r="L199" s="30">
        <f>IF(OR(B199="",C199="",D199="",H199="",Setup!$B$3="",Setup!$B$4=""),"",IF(COUNTIFS(Setup!$H$3:$H$16,D199,Setup!$I$3:$I$16,C199)=0,"Category-direction mismatch",IF(OR(H199="Completed",H199="Canceled"),"",IF(B199&lt;Setup!$B$3,"Past expected date",IF(OR(B199&lt;Setup!$B$4,B199&gt;=DATE(YEAR(Setup!$B$4),MONTH(Setup!$B$4)+Setup!$B$9,1)),"Outside 12-month forecast","")))))</f>
        <v/>
      </c>
      <c r="M199" s="25" t="n"/>
    </row>
    <row r="200">
      <c r="A200" s="23" t="n"/>
      <c r="B200" s="24" t="n"/>
      <c r="C200" s="23" t="n"/>
      <c r="D200" s="25" t="n"/>
      <c r="E200" s="25" t="n"/>
      <c r="F200" s="20" t="n"/>
      <c r="G200" s="26" t="n"/>
      <c r="H200" s="23" t="n"/>
      <c r="I200" s="27">
        <f>IF(OR(C200="",H200=""),"",IF(OR(H200="Completed",H200="Canceled"),0,IF(H200="Committed",1,IF(G200&lt;&gt;"",G200,IF(C200="Receipt",Setup!$B$7,IF(C200="Payment",Setup!$B$8,""))))))</f>
        <v/>
      </c>
      <c r="J200" s="28">
        <f>IF(OR(B200="",C200="",F200="",H200="",I200=""),"",IF(OR(H200="Completed",H200="Canceled"),0,F200*I200))</f>
        <v/>
      </c>
      <c r="K200" s="29">
        <f>IF(B200="","",DATE(YEAR(B200),MONTH(B200),1))</f>
        <v/>
      </c>
      <c r="L200" s="30">
        <f>IF(OR(B200="",C200="",D200="",H200="",Setup!$B$3="",Setup!$B$4=""),"",IF(COUNTIFS(Setup!$H$3:$H$16,D200,Setup!$I$3:$I$16,C200)=0,"Category-direction mismatch",IF(OR(H200="Completed",H200="Canceled"),"",IF(B200&lt;Setup!$B$3,"Past expected date",IF(OR(B200&lt;Setup!$B$4,B200&gt;=DATE(YEAR(Setup!$B$4),MONTH(Setup!$B$4)+Setup!$B$9,1)),"Outside 12-month forecast","")))))</f>
        <v/>
      </c>
      <c r="M200" s="25" t="n"/>
    </row>
    <row r="201">
      <c r="A201" s="23" t="n"/>
      <c r="B201" s="24" t="n"/>
      <c r="C201" s="23" t="n"/>
      <c r="D201" s="25" t="n"/>
      <c r="E201" s="25" t="n"/>
      <c r="F201" s="20" t="n"/>
      <c r="G201" s="26" t="n"/>
      <c r="H201" s="23" t="n"/>
      <c r="I201" s="27">
        <f>IF(OR(C201="",H201=""),"",IF(OR(H201="Completed",H201="Canceled"),0,IF(H201="Committed",1,IF(G201&lt;&gt;"",G201,IF(C201="Receipt",Setup!$B$7,IF(C201="Payment",Setup!$B$8,""))))))</f>
        <v/>
      </c>
      <c r="J201" s="28">
        <f>IF(OR(B201="",C201="",F201="",H201="",I201=""),"",IF(OR(H201="Completed",H201="Canceled"),0,F201*I201))</f>
        <v/>
      </c>
      <c r="K201" s="29">
        <f>IF(B201="","",DATE(YEAR(B201),MONTH(B201),1))</f>
        <v/>
      </c>
      <c r="L201" s="30">
        <f>IF(OR(B201="",C201="",D201="",H201="",Setup!$B$3="",Setup!$B$4=""),"",IF(COUNTIFS(Setup!$H$3:$H$16,D201,Setup!$I$3:$I$16,C201)=0,"Category-direction mismatch",IF(OR(H201="Completed",H201="Canceled"),"",IF(B201&lt;Setup!$B$3,"Past expected date",IF(OR(B201&lt;Setup!$B$4,B201&gt;=DATE(YEAR(Setup!$B$4),MONTH(Setup!$B$4)+Setup!$B$9,1)),"Outside 12-month forecast","")))))</f>
        <v/>
      </c>
      <c r="M201" s="25" t="n"/>
    </row>
    <row r="202">
      <c r="A202" s="23" t="n"/>
      <c r="B202" s="24" t="n"/>
      <c r="C202" s="23" t="n"/>
      <c r="D202" s="25" t="n"/>
      <c r="E202" s="25" t="n"/>
      <c r="F202" s="20" t="n"/>
      <c r="G202" s="26" t="n"/>
      <c r="H202" s="23" t="n"/>
      <c r="I202" s="27">
        <f>IF(OR(C202="",H202=""),"",IF(OR(H202="Completed",H202="Canceled"),0,IF(H202="Committed",1,IF(G202&lt;&gt;"",G202,IF(C202="Receipt",Setup!$B$7,IF(C202="Payment",Setup!$B$8,""))))))</f>
        <v/>
      </c>
      <c r="J202" s="28">
        <f>IF(OR(B202="",C202="",F202="",H202="",I202=""),"",IF(OR(H202="Completed",H202="Canceled"),0,F202*I202))</f>
        <v/>
      </c>
      <c r="K202" s="29">
        <f>IF(B202="","",DATE(YEAR(B202),MONTH(B202),1))</f>
        <v/>
      </c>
      <c r="L202" s="30">
        <f>IF(OR(B202="",C202="",D202="",H202="",Setup!$B$3="",Setup!$B$4=""),"",IF(COUNTIFS(Setup!$H$3:$H$16,D202,Setup!$I$3:$I$16,C202)=0,"Category-direction mismatch",IF(OR(H202="Completed",H202="Canceled"),"",IF(B202&lt;Setup!$B$3,"Past expected date",IF(OR(B202&lt;Setup!$B$4,B202&gt;=DATE(YEAR(Setup!$B$4),MONTH(Setup!$B$4)+Setup!$B$9,1)),"Outside 12-month forecast","")))))</f>
        <v/>
      </c>
      <c r="M202" s="25" t="n"/>
    </row>
    <row r="203">
      <c r="A203" s="23" t="n"/>
      <c r="B203" s="24" t="n"/>
      <c r="C203" s="23" t="n"/>
      <c r="D203" s="25" t="n"/>
      <c r="E203" s="25" t="n"/>
      <c r="F203" s="20" t="n"/>
      <c r="G203" s="26" t="n"/>
      <c r="H203" s="23" t="n"/>
      <c r="I203" s="27">
        <f>IF(OR(C203="",H203=""),"",IF(OR(H203="Completed",H203="Canceled"),0,IF(H203="Committed",1,IF(G203&lt;&gt;"",G203,IF(C203="Receipt",Setup!$B$7,IF(C203="Payment",Setup!$B$8,""))))))</f>
        <v/>
      </c>
      <c r="J203" s="28">
        <f>IF(OR(B203="",C203="",F203="",H203="",I203=""),"",IF(OR(H203="Completed",H203="Canceled"),0,F203*I203))</f>
        <v/>
      </c>
      <c r="K203" s="29">
        <f>IF(B203="","",DATE(YEAR(B203),MONTH(B203),1))</f>
        <v/>
      </c>
      <c r="L203" s="30">
        <f>IF(OR(B203="",C203="",D203="",H203="",Setup!$B$3="",Setup!$B$4=""),"",IF(COUNTIFS(Setup!$H$3:$H$16,D203,Setup!$I$3:$I$16,C203)=0,"Category-direction mismatch",IF(OR(H203="Completed",H203="Canceled"),"",IF(B203&lt;Setup!$B$3,"Past expected date",IF(OR(B203&lt;Setup!$B$4,B203&gt;=DATE(YEAR(Setup!$B$4),MONTH(Setup!$B$4)+Setup!$B$9,1)),"Outside 12-month forecast","")))))</f>
        <v/>
      </c>
      <c r="M203" s="25" t="n"/>
    </row>
    <row r="204">
      <c r="A204" s="23" t="n"/>
      <c r="B204" s="24" t="n"/>
      <c r="C204" s="23" t="n"/>
      <c r="D204" s="25" t="n"/>
      <c r="E204" s="25" t="n"/>
      <c r="F204" s="20" t="n"/>
      <c r="G204" s="26" t="n"/>
      <c r="H204" s="23" t="n"/>
      <c r="I204" s="27">
        <f>IF(OR(C204="",H204=""),"",IF(OR(H204="Completed",H204="Canceled"),0,IF(H204="Committed",1,IF(G204&lt;&gt;"",G204,IF(C204="Receipt",Setup!$B$7,IF(C204="Payment",Setup!$B$8,""))))))</f>
        <v/>
      </c>
      <c r="J204" s="28">
        <f>IF(OR(B204="",C204="",F204="",H204="",I204=""),"",IF(OR(H204="Completed",H204="Canceled"),0,F204*I204))</f>
        <v/>
      </c>
      <c r="K204" s="29">
        <f>IF(B204="","",DATE(YEAR(B204),MONTH(B204),1))</f>
        <v/>
      </c>
      <c r="L204" s="30">
        <f>IF(OR(B204="",C204="",D204="",H204="",Setup!$B$3="",Setup!$B$4=""),"",IF(COUNTIFS(Setup!$H$3:$H$16,D204,Setup!$I$3:$I$16,C204)=0,"Category-direction mismatch",IF(OR(H204="Completed",H204="Canceled"),"",IF(B204&lt;Setup!$B$3,"Past expected date",IF(OR(B204&lt;Setup!$B$4,B204&gt;=DATE(YEAR(Setup!$B$4),MONTH(Setup!$B$4)+Setup!$B$9,1)),"Outside 12-month forecast","")))))</f>
        <v/>
      </c>
      <c r="M204" s="25" t="n"/>
    </row>
  </sheetData>
  <mergeCells count="1">
    <mergeCell ref="A1:M1"/>
  </mergeCells>
  <conditionalFormatting sqref="A5:A204">
    <cfRule type="expression" priority="1" dxfId="0">
      <formula>AND($A5&lt;&gt;"",COUNTIF($A$5:$A$204,$A5)&gt;1)</formula>
    </cfRule>
  </conditionalFormatting>
  <conditionalFormatting sqref="L5:L204">
    <cfRule type="expression" priority="2" dxfId="0">
      <formula>$L5="Category-direction mismatch"</formula>
    </cfRule>
    <cfRule type="expression" priority="3" dxfId="0">
      <formula>$L5="Past expected date"</formula>
    </cfRule>
    <cfRule type="expression" priority="4" dxfId="1">
      <formula>$L5="Outside 12-month forecast"</formula>
    </cfRule>
  </conditionalFormatting>
  <dataValidations count="8">
    <dataValidation sqref="A5:A204" showDropDown="0" showInputMessage="0" showErrorMessage="1" allowBlank="0" errorTitle="Duplicate item ID" error="Enter a unique Item ID or leave the cell blank." type="custom" errorStyle="stop">
      <formula1>OR(A5="",COUNTIF($A$5:$A$204,A5)=1)</formula1>
    </dataValidation>
    <dataValidation sqref="B5:B204" showDropDown="0" showInputMessage="0" showErrorMessage="1" allowBlank="0" errorTitle="Invalid expected date" error="Enter a date from 01/01/2020 through 12/31/2100." type="date" errorStyle="stop" operator="between">
      <formula1>DATE(2020,1,1)</formula1>
      <formula2>DATE(2100,12,31)</formula2>
    </dataValidation>
    <dataValidation sqref="C5:C204" showDropDown="0" showInputMessage="0" showErrorMessage="1" allowBlank="0" errorTitle="Invalid cash direction" error="Select a value from the direction list." type="list" errorStyle="stop">
      <formula1>INDIRECT("Setup!$D$3:$D$4")</formula1>
    </dataValidation>
    <dataValidation sqref="D5:D204" showDropDown="0" showInputMessage="0" showErrorMessage="1" allowBlank="0" errorTitle="Invalid category" error="Select a value from the category list." type="list" errorStyle="stop">
      <formula1>INDIRECT("Setup!$H$3:$H$16")</formula1>
    </dataValidation>
    <dataValidation sqref="F5:F204" showDropDown="0" showInputMessage="0" showErrorMessage="1" allowBlank="0" errorTitle="Invalid amount" error="Enter a positive dollar amount from $0.01 through $10,000,000.00." type="decimal" errorStyle="stop" operator="between">
      <formula1>0.01</formula1>
      <formula2>10000000</formula2>
    </dataValidation>
    <dataValidation sqref="G5:G204" showDropDown="0" showInputMessage="0" showErrorMessage="1" allowBlank="0" errorTitle="Invalid probability" error="Enter a probability from 0 through 1, or leave the cell blank." type="decimal" errorStyle="stop" operator="between">
      <formula1>0</formula1>
      <formula2>1</formula2>
    </dataValidation>
    <dataValidation sqref="H5:H204" showDropDown="0" showInputMessage="0" showErrorMessage="1" allowBlank="0" errorTitle="Invalid status" error="Select a value from the status list." type="list" errorStyle="stop">
      <formula1>INDIRECT("Setup!$F$3:$F$6")</formula1>
    </dataValidation>
    <dataValidation sqref="E5:E204 M5:M204" showDropDown="0" showInputMessage="0" showErrorMessage="1" allowBlank="0" errorTitle="Text is too long" error="Enter no more than 120 characters." type="textLength" errorStyle="stop" operator="lessThanOrEqual">
      <formula1>120</formula1>
    </dataValidation>
  </dataValidations>
  <pageMargins left="0.25" right="0.25" top="0.4" bottom="0.4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Monthly Cash Flow Forecast</dc:title>
  <dc:subject xmlns:dc="http://purl.org/dc/elements/1.1/">Fictional administrative cash forecast</dc:subject>
  <dcterms:created xmlns:dcterms="http://purl.org/dc/terms/" xmlns:xsi="http://www.w3.org/2001/XMLSchema-instance" xsi:type="dcterms:W3CDTF">2026-09-10T22:27:11Z</dcterms:created>
  <dcterms:modified xmlns:dcterms="http://purl.org/dc/terms/" xmlns:xsi="http://www.w3.org/2001/XMLSchema-instance" xsi:type="dcterms:W3CDTF">2026-09-10T22:27:11+00:00Z</dcterms:modified>
</cp:coreProperties>
</file>