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eekly Forecast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'Summary'!$A$1:$J$21</definedName>
    <definedName name="_xlnm._FilterDatabase" localSheetId="1" hidden="1">'Weekly Forecast'!$A$2:$O$122</definedName>
    <definedName name="_xlnm.Print_Area" localSheetId="1">'Weekly Forecast'!$A$1:$O$122</definedName>
    <definedName name="_xlnm._FilterDatabase" localSheetId="2" hidden="1">'Assumptions'!$A$11:$C$111</definedName>
    <definedName name="_xlnm.Print_Area" localSheetId="2">'Assumptions'!$A$1:$G$111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0&quot; hrs&quot;"/>
    <numFmt numFmtId="165" formatCode="0.0%"/>
    <numFmt numFmtId="166" formatCode="$#,##0.00"/>
    <numFmt numFmtId="167" formatCode="mm/dd/yyyy"/>
    <numFmt numFmtId="168" formatCode="0.00&quot;x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D6E73"/>
      <sz val="9"/>
    </font>
    <font>
      <name val="Calibri"/>
      <b val="1"/>
      <color rgb="00FFFFFF"/>
      <sz val="10"/>
    </font>
    <font>
      <name val="Calibri"/>
      <color rgb="0025363D"/>
      <sz val="10"/>
    </font>
    <font>
      <name val="Calibri"/>
      <b val="1"/>
      <color rgb="00183B4E"/>
      <sz val="11"/>
    </font>
    <font>
      <name val="Calibri"/>
      <b val="1"/>
      <color rgb="002536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0" fontId="5" fillId="0" borderId="0" pivotButton="0" quotePrefix="0" xfId="0"/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6" fillId="4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Loaded OT Cost by Route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'Summary'!$A$15:$A$20</f>
            </numRef>
          </cat>
          <val>
            <numRef>
              <f>'Summary'!$B$15:$B$20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Loaded OT Cost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Route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3311999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orecastTable" displayName="ForecastTable" ref="A2:O122" headerRowCount="1">
  <autoFilter ref="A2:O122"/>
  <tableColumns count="15">
    <tableColumn id="1" name="Week Start"/>
    <tableColumn id="2" name="Route"/>
    <tableColumn id="3" name="Technician"/>
    <tableColumn id="4" name="Forecast Service Hours"/>
    <tableColumn id="5" name="Travel/Admin Hours"/>
    <tableColumn id="6" name="Regular Capacity Hours"/>
    <tableColumn id="7" name="Total Demand Hours"/>
    <tableColumn id="8" name="Forecast OT Hours"/>
    <tableColumn id="9" name="Base Hourly Rate"/>
    <tableColumn id="10" name="OT Multiplier"/>
    <tableColumn id="11" name="Payroll Load Rate"/>
    <tableColumn id="12" name="Loaded OT Cost"/>
    <tableColumn id="13" name="Forecast Owner"/>
    <tableColumn id="14" name="Planning Status"/>
    <tableColumn id="15" name="Human Check"/>
  </tableColumns>
</table>
</file>

<file path=xl/tables/table2.xml><?xml version="1.0" encoding="utf-8"?>
<table xmlns="http://schemas.openxmlformats.org/spreadsheetml/2006/main" id="2" name="TechnicianAssumptions" displayName="TechnicianAssumptions" ref="A11:C111" headerRowCount="1">
  <autoFilter ref="A11:C111"/>
  <tableColumns count="3">
    <tableColumn id="1" name="Technician"/>
    <tableColumn id="2" name="Regular Capacity Hours"/>
    <tableColumn id="3" name="Base Hourly Rate"/>
  </tableColumns>
</table>
</file>

<file path=xl/tables/table3.xml><?xml version="1.0" encoding="utf-8"?>
<table xmlns="http://schemas.openxmlformats.org/spreadsheetml/2006/main" id="3" name="PlanningLists" displayName="PlanningLists" ref="E11:G111" headerRowCount="1">
  <autoFilter ref="E11:G111"/>
  <tableColumns count="3">
    <tableColumn id="5" name="Route"/>
    <tableColumn id="6" name="Forecast Owner"/>
    <tableColumn id="7" name="Planning Statu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4" customWidth="1" min="3" max="3"/>
    <col width="31" customWidth="1" min="4" max="4"/>
    <col width="21" customWidth="1" min="5" max="5"/>
    <col width="3" customWidth="1" min="6" max="6"/>
  </cols>
  <sheetData>
    <row r="1" ht="28" customHeight="1">
      <c r="A1" s="1" t="inlineStr">
        <is>
          <t>Pest Control Overtime Cost Forecast Summary</t>
        </is>
      </c>
      <c r="B1" s="28" t="n"/>
      <c r="C1" s="28" t="n"/>
      <c r="D1" s="28" t="n"/>
      <c r="E1" s="28" t="n"/>
      <c r="F1" s="29" t="n"/>
    </row>
    <row r="2" ht="30" customHeight="1">
      <c r="A2" s="2" t="inlineStr">
        <is>
          <t>Planning indicators are calculated from entered weekly forecasts and editable assumptions. Review flagged rows before using the forecast.</t>
        </is>
      </c>
    </row>
    <row r="3"/>
    <row r="4">
      <c r="A4" s="3" t="inlineStr">
        <is>
          <t>Forecast Indicator</t>
        </is>
      </c>
      <c r="B4" s="3" t="inlineStr">
        <is>
          <t>Calculated Value</t>
        </is>
      </c>
      <c r="D4" s="3" t="inlineStr">
        <is>
          <t>Planning Indicator</t>
        </is>
      </c>
      <c r="E4" s="3" t="inlineStr">
        <is>
          <t>Calculated Value</t>
        </is>
      </c>
    </row>
    <row r="5">
      <c r="A5" s="4" t="inlineStr">
        <is>
          <t>Entered forecast rows</t>
        </is>
      </c>
      <c r="B5" s="5">
        <f>COUNT('Weekly Forecast'!$A$3:$A$122)</f>
        <v/>
      </c>
      <c r="D5" s="4" t="inlineStr">
        <is>
          <t>Regular capacity hours</t>
        </is>
      </c>
      <c r="E5" s="30">
        <f>SUM('Weekly Forecast'!$F$3:$F$122)</f>
        <v/>
      </c>
    </row>
    <row r="6">
      <c r="A6" s="7" t="inlineStr">
        <is>
          <t>Costed forecast rows</t>
        </is>
      </c>
      <c r="B6" s="8">
        <f>COUNT('Weekly Forecast'!$L$3:$L$122)</f>
        <v/>
      </c>
      <c r="D6" s="7" t="inlineStr">
        <is>
          <t>Overtime share of demand</t>
        </is>
      </c>
      <c r="E6" s="31">
        <f>IFERROR(SUM('Weekly Forecast'!$H$3:$H$122)/SUM('Weekly Forecast'!$G$3:$G$122),"")</f>
        <v/>
      </c>
    </row>
    <row r="7">
      <c r="A7" s="4" t="inlineStr">
        <is>
          <t>Forecast demand hours</t>
        </is>
      </c>
      <c r="B7" s="30">
        <f>SUM('Weekly Forecast'!$G$3:$G$122)</f>
        <v/>
      </c>
      <c r="D7" s="4" t="inlineStr">
        <is>
          <t>Rows needing human review</t>
        </is>
      </c>
      <c r="E7" s="5">
        <f>COUNTIF('Weekly Forecast'!$O$3:$O$122,"Check*")+COUNTIF('Weekly Forecast'!$O$3:$O$122,"Complete*")+COUNTIF('Weekly Forecast'!$O$3:$O$122,"Review*")</f>
        <v/>
      </c>
    </row>
    <row r="8">
      <c r="A8" s="7" t="inlineStr">
        <is>
          <t>Forecast overtime hours</t>
        </is>
      </c>
      <c r="B8" s="32">
        <f>SUM('Weekly Forecast'!$H$3:$H$122)</f>
        <v/>
      </c>
      <c r="D8" s="7" t="inlineStr">
        <is>
          <t>Planning-draft rows</t>
        </is>
      </c>
      <c r="E8" s="8">
        <f>COUNTIF('Weekly Forecast'!$N$3:$N$122,"Planning Draft")</f>
        <v/>
      </c>
    </row>
    <row r="9">
      <c r="A9" s="4" t="inlineStr">
        <is>
          <t>Loaded overtime cost</t>
        </is>
      </c>
      <c r="B9" s="33">
        <f>SUM('Weekly Forecast'!$L$3:$L$122)</f>
        <v/>
      </c>
      <c r="D9" s="4" t="inlineStr">
        <is>
          <t>Human-review rows</t>
        </is>
      </c>
      <c r="E9" s="5">
        <f>COUNTIF('Weekly Forecast'!$N$3:$N$122,"Human Review")</f>
        <v/>
      </c>
    </row>
    <row r="10">
      <c r="A10" s="7" t="inlineStr">
        <is>
          <t>Average loaded OT cost per hour</t>
        </is>
      </c>
      <c r="B10" s="34">
        <f>IFERROR($B$9/$B$8,"")</f>
        <v/>
      </c>
      <c r="D10" s="7" t="inlineStr">
        <is>
          <t>Planning-accepted rows</t>
        </is>
      </c>
      <c r="E10" s="8">
        <f>COUNTIF('Weekly Forecast'!$N$3:$N$122,"Planning Accepted")</f>
        <v/>
      </c>
    </row>
    <row r="11"/>
    <row r="12"/>
    <row r="13">
      <c r="A13" s="13" t="inlineStr">
        <is>
          <t>Loaded Overtime Cost by Route</t>
        </is>
      </c>
    </row>
    <row r="14">
      <c r="A14" s="3" t="inlineStr">
        <is>
          <t>Route</t>
        </is>
      </c>
      <c r="B14" s="3" t="inlineStr">
        <is>
          <t>Loaded OT Cost</t>
        </is>
      </c>
    </row>
    <row r="15">
      <c r="A15" s="4">
        <f>Assumptions!E12</f>
        <v/>
      </c>
      <c r="B15" s="35">
        <f>IF($A15="","",IFERROR(SUMIF('Weekly Forecast'!$B$3:$B$122,$A15,'Weekly Forecast'!$L$3:$L$122),""))</f>
        <v/>
      </c>
    </row>
    <row r="16">
      <c r="A16" s="7">
        <f>Assumptions!E13</f>
        <v/>
      </c>
      <c r="B16" s="36">
        <f>IF($A16="","",IFERROR(SUMIF('Weekly Forecast'!$B$3:$B$122,$A16,'Weekly Forecast'!$L$3:$L$122),""))</f>
        <v/>
      </c>
    </row>
    <row r="17">
      <c r="A17" s="4">
        <f>Assumptions!E14</f>
        <v/>
      </c>
      <c r="B17" s="35">
        <f>IF($A17="","",IFERROR(SUMIF('Weekly Forecast'!$B$3:$B$122,$A17,'Weekly Forecast'!$L$3:$L$122),""))</f>
        <v/>
      </c>
    </row>
    <row r="18">
      <c r="A18" s="7">
        <f>Assumptions!E15</f>
        <v/>
      </c>
      <c r="B18" s="36">
        <f>IF($A18="","",IFERROR(SUMIF('Weekly Forecast'!$B$3:$B$122,$A18,'Weekly Forecast'!$L$3:$L$122),""))</f>
        <v/>
      </c>
    </row>
    <row r="19">
      <c r="A19" s="4">
        <f>Assumptions!E16</f>
        <v/>
      </c>
      <c r="B19" s="35">
        <f>IF($A19="","",IFERROR(SUMIF('Weekly Forecast'!$B$3:$B$122,$A19,'Weekly Forecast'!$L$3:$L$122),""))</f>
        <v/>
      </c>
    </row>
    <row r="20">
      <c r="A20" s="7">
        <f>Assumptions!E17</f>
        <v/>
      </c>
      <c r="B20" s="36">
        <f>IF($A20="","",IFERROR(SUMIF('Weekly Forecast'!$B$3:$B$122,$A20,'Weekly Forecast'!$L$3:$L$122),""))</f>
        <v/>
      </c>
    </row>
  </sheetData>
  <mergeCells count="1">
    <mergeCell ref="A1:F1"/>
  </mergeCells>
  <conditionalFormatting sqref="E7">
    <cfRule type="expression" priority="1" dxfId="0">
      <formula>$E$7&gt;0</formula>
    </cfRule>
  </conditionalFormatting>
  <conditionalFormatting sqref="B9">
    <cfRule type="expression" priority="2" dxfId="1">
      <formula>AND(ISNUMBER($B$9),$B$9&gt;0)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27" customWidth="1" min="3" max="3"/>
    <col width="18" customWidth="1" min="4" max="4"/>
    <col width="18" customWidth="1" min="5" max="5"/>
    <col width="18" customWidth="1" min="6" max="6"/>
    <col width="17" customWidth="1" min="7" max="7"/>
    <col width="17" customWidth="1" min="8" max="8"/>
    <col width="16" customWidth="1" min="9" max="9"/>
    <col width="14" customWidth="1" min="10" max="10"/>
    <col width="16" customWidth="1" min="11" max="11"/>
    <col width="17" customWidth="1" min="12" max="12"/>
    <col width="24" customWidth="1" min="13" max="13"/>
    <col width="19" customWidth="1" min="14" max="14"/>
    <col width="21" customWidth="1" min="15" max="15"/>
  </cols>
  <sheetData>
    <row r="1" ht="28" customHeight="1">
      <c r="A1" s="1" t="inlineStr">
        <is>
          <t>Weekly Pest Control Overtime Cost Forecast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9" t="n"/>
    </row>
    <row r="2">
      <c r="A2" s="3" t="inlineStr">
        <is>
          <t>Week Start</t>
        </is>
      </c>
      <c r="B2" s="3" t="inlineStr">
        <is>
          <t>Route</t>
        </is>
      </c>
      <c r="C2" s="3" t="inlineStr">
        <is>
          <t>Technician</t>
        </is>
      </c>
      <c r="D2" s="3" t="inlineStr">
        <is>
          <t>Forecast Service Hours</t>
        </is>
      </c>
      <c r="E2" s="3" t="inlineStr">
        <is>
          <t>Travel/Admin Hours</t>
        </is>
      </c>
      <c r="F2" s="3" t="inlineStr">
        <is>
          <t>Regular Capacity Hours</t>
        </is>
      </c>
      <c r="G2" s="3" t="inlineStr">
        <is>
          <t>Total Demand Hours</t>
        </is>
      </c>
      <c r="H2" s="3" t="inlineStr">
        <is>
          <t>Forecast OT Hours</t>
        </is>
      </c>
      <c r="I2" s="3" t="inlineStr">
        <is>
          <t>Base Hourly Rate</t>
        </is>
      </c>
      <c r="J2" s="3" t="inlineStr">
        <is>
          <t>OT Multiplier</t>
        </is>
      </c>
      <c r="K2" s="3" t="inlineStr">
        <is>
          <t>Payroll Load Rate</t>
        </is>
      </c>
      <c r="L2" s="3" t="inlineStr">
        <is>
          <t>Loaded OT Cost</t>
        </is>
      </c>
      <c r="M2" s="3" t="inlineStr">
        <is>
          <t>Forecast Owner</t>
        </is>
      </c>
      <c r="N2" s="3" t="inlineStr">
        <is>
          <t>Planning Status</t>
        </is>
      </c>
      <c r="O2" s="3" t="inlineStr">
        <is>
          <t>Human Check</t>
        </is>
      </c>
    </row>
    <row r="3">
      <c r="A3" s="37" t="n">
        <v>46272</v>
      </c>
      <c r="B3" s="17" t="inlineStr">
        <is>
          <t>Aster Route (Fictional)</t>
        </is>
      </c>
      <c r="C3" s="17" t="inlineStr">
        <is>
          <t>Rowan Kite (Fictional)</t>
        </is>
      </c>
      <c r="D3" s="38" t="n">
        <v>38</v>
      </c>
      <c r="E3" s="38" t="n">
        <v>6</v>
      </c>
      <c r="F3" s="39">
        <f>IF(OR($A3="",$C3=""),"",IFERROR(VLOOKUP($C3,Assumptions!$A$12:$C$111,2,FALSE),""))</f>
        <v/>
      </c>
      <c r="G3" s="39">
        <f>IF(OR($D3="",$E3=""),"",IFERROR(SUM($D3:$E3),""))</f>
        <v/>
      </c>
      <c r="H3" s="39">
        <f>IF(OR($F3="",$G3=""),"",IFERROR(MAX(0,$G3-$F3),""))</f>
        <v/>
      </c>
      <c r="I3" s="35">
        <f>IF(OR($A3="",$C3=""),"",IFERROR(VLOOKUP($C3,Assumptions!$A$12:$C$111,3,FALSE),""))</f>
        <v/>
      </c>
      <c r="J3" s="40">
        <f>IF(OR($A3="",$C3="",Assumptions!$B$4=""),"",Assumptions!$B$4)</f>
        <v/>
      </c>
      <c r="K3" s="41">
        <f>IF(OR($A3="",$C3="",Assumptions!$B$5=""),"",Assumptions!$B$5)</f>
        <v/>
      </c>
      <c r="L3" s="35">
        <f>IF(OR($H3="",$I3="",$J3="",$K3=""),"",IFERROR($H3*$I3*$J3*(1+$K3),""))</f>
        <v/>
      </c>
      <c r="M3" s="17" t="inlineStr">
        <is>
          <t>Mira Sol (Fictional)</t>
        </is>
      </c>
      <c r="N3" s="17" t="inlineStr">
        <is>
          <t>Planning Draft</t>
        </is>
      </c>
      <c r="O3" s="4">
        <f>IF(COUNTA($A3:$E3,$M3:$N3)=0,"",IFERROR(IF(OR($A3="",$B3="",$C3="",$D3="",$E3="",$M3="",$N3=""),"Complete inputs",IF(OR($F3="",$I3="",$J3="",$K3="",Assumptions!$B$6="",Assumptions!$B$7="",Assumptions!$B$8=""),"Check assumptions",IF(OR($A3&lt;Assumptions!$B$7,$A3&gt;Assumptions!$B$8),"Check date",IF(WEEKDAY($A3,2)&lt;&gt;1,"Check week start",IF($G3&gt;Assumptions!$B$6,"Review demand","Ready for review"))))),"Check inputs"))</f>
        <v/>
      </c>
    </row>
    <row r="4">
      <c r="A4" s="37" t="n">
        <v>46272</v>
      </c>
      <c r="B4" s="17" t="inlineStr">
        <is>
          <t>Birch Route (Fictional)</t>
        </is>
      </c>
      <c r="C4" s="17" t="inlineStr">
        <is>
          <t>Avery Moss (Fictional)</t>
        </is>
      </c>
      <c r="D4" s="38" t="n">
        <v>32</v>
      </c>
      <c r="E4" s="38" t="n">
        <v>5</v>
      </c>
      <c r="F4" s="42">
        <f>IF(OR($A4="",$C4=""),"",IFERROR(VLOOKUP($C4,Assumptions!$A$12:$C$111,2,FALSE),""))</f>
        <v/>
      </c>
      <c r="G4" s="42">
        <f>IF(OR($D4="",$E4=""),"",IFERROR(SUM($D4:$E4),""))</f>
        <v/>
      </c>
      <c r="H4" s="42">
        <f>IF(OR($F4="",$G4=""),"",IFERROR(MAX(0,$G4-$F4),""))</f>
        <v/>
      </c>
      <c r="I4" s="36">
        <f>IF(OR($A4="",$C4=""),"",IFERROR(VLOOKUP($C4,Assumptions!$A$12:$C$111,3,FALSE),""))</f>
        <v/>
      </c>
      <c r="J4" s="43">
        <f>IF(OR($A4="",$C4="",Assumptions!$B$4=""),"",Assumptions!$B$4)</f>
        <v/>
      </c>
      <c r="K4" s="44">
        <f>IF(OR($A4="",$C4="",Assumptions!$B$5=""),"",Assumptions!$B$5)</f>
        <v/>
      </c>
      <c r="L4" s="36">
        <f>IF(OR($H4="",$I4="",$J4="",$K4=""),"",IFERROR($H4*$I4*$J4*(1+$K4),""))</f>
        <v/>
      </c>
      <c r="M4" s="17" t="inlineStr">
        <is>
          <t>Devon Reed (Fictional)</t>
        </is>
      </c>
      <c r="N4" s="17" t="inlineStr">
        <is>
          <t>Human Review</t>
        </is>
      </c>
      <c r="O4" s="7">
        <f>IF(COUNTA($A4:$E4,$M4:$N4)=0,"",IFERROR(IF(OR($A4="",$B4="",$C4="",$D4="",$E4="",$M4="",$N4=""),"Complete inputs",IF(OR($F4="",$I4="",$J4="",$K4="",Assumptions!$B$6="",Assumptions!$B$7="",Assumptions!$B$8=""),"Check assumptions",IF(OR($A4&lt;Assumptions!$B$7,$A4&gt;Assumptions!$B$8),"Check date",IF(WEEKDAY($A4,2)&lt;&gt;1,"Check week start",IF($G4&gt;Assumptions!$B$6,"Review demand","Ready for review"))))),"Check inputs"))</f>
        <v/>
      </c>
    </row>
    <row r="5">
      <c r="A5" s="37" t="n">
        <v>46272</v>
      </c>
      <c r="B5" s="17" t="inlineStr">
        <is>
          <t>Cobalt Route (Fictional)</t>
        </is>
      </c>
      <c r="C5" s="17" t="inlineStr">
        <is>
          <t>Jordan Vale (Fictional)</t>
        </is>
      </c>
      <c r="D5" s="38" t="n">
        <v>45</v>
      </c>
      <c r="E5" s="38" t="n">
        <v>7</v>
      </c>
      <c r="F5" s="39">
        <f>IF(OR($A5="",$C5=""),"",IFERROR(VLOOKUP($C5,Assumptions!$A$12:$C$111,2,FALSE),""))</f>
        <v/>
      </c>
      <c r="G5" s="39">
        <f>IF(OR($D5="",$E5=""),"",IFERROR(SUM($D5:$E5),""))</f>
        <v/>
      </c>
      <c r="H5" s="39">
        <f>IF(OR($F5="",$G5=""),"",IFERROR(MAX(0,$G5-$F5),""))</f>
        <v/>
      </c>
      <c r="I5" s="35">
        <f>IF(OR($A5="",$C5=""),"",IFERROR(VLOOKUP($C5,Assumptions!$A$12:$C$111,3,FALSE),""))</f>
        <v/>
      </c>
      <c r="J5" s="40">
        <f>IF(OR($A5="",$C5="",Assumptions!$B$4=""),"",Assumptions!$B$4)</f>
        <v/>
      </c>
      <c r="K5" s="41">
        <f>IF(OR($A5="",$C5="",Assumptions!$B$5=""),"",Assumptions!$B$5)</f>
        <v/>
      </c>
      <c r="L5" s="35">
        <f>IF(OR($H5="",$I5="",$J5="",$K5=""),"",IFERROR($H5*$I5*$J5*(1+$K5),""))</f>
        <v/>
      </c>
      <c r="M5" s="17" t="inlineStr">
        <is>
          <t>Mira Sol (Fictional)</t>
        </is>
      </c>
      <c r="N5" s="17" t="inlineStr">
        <is>
          <t>Planning Draft</t>
        </is>
      </c>
      <c r="O5" s="4">
        <f>IF(COUNTA($A5:$E5,$M5:$N5)=0,"",IFERROR(IF(OR($A5="",$B5="",$C5="",$D5="",$E5="",$M5="",$N5=""),"Complete inputs",IF(OR($F5="",$I5="",$J5="",$K5="",Assumptions!$B$6="",Assumptions!$B$7="",Assumptions!$B$8=""),"Check assumptions",IF(OR($A5&lt;Assumptions!$B$7,$A5&gt;Assumptions!$B$8),"Check date",IF(WEEKDAY($A5,2)&lt;&gt;1,"Check week start",IF($G5&gt;Assumptions!$B$6,"Review demand","Ready for review"))))),"Check inputs"))</f>
        <v/>
      </c>
    </row>
    <row r="6">
      <c r="A6" s="37" t="n">
        <v>46272</v>
      </c>
      <c r="B6" s="17" t="inlineStr">
        <is>
          <t>Drift Route (Fictional)</t>
        </is>
      </c>
      <c r="C6" s="17" t="inlineStr">
        <is>
          <t>Casey Ember (Fictional)</t>
        </is>
      </c>
      <c r="D6" s="38" t="n">
        <v>36</v>
      </c>
      <c r="E6" s="38" t="n">
        <v>4</v>
      </c>
      <c r="F6" s="42">
        <f>IF(OR($A6="",$C6=""),"",IFERROR(VLOOKUP($C6,Assumptions!$A$12:$C$111,2,FALSE),""))</f>
        <v/>
      </c>
      <c r="G6" s="42">
        <f>IF(OR($D6="",$E6=""),"",IFERROR(SUM($D6:$E6),""))</f>
        <v/>
      </c>
      <c r="H6" s="42">
        <f>IF(OR($F6="",$G6=""),"",IFERROR(MAX(0,$G6-$F6),""))</f>
        <v/>
      </c>
      <c r="I6" s="36">
        <f>IF(OR($A6="",$C6=""),"",IFERROR(VLOOKUP($C6,Assumptions!$A$12:$C$111,3,FALSE),""))</f>
        <v/>
      </c>
      <c r="J6" s="43">
        <f>IF(OR($A6="",$C6="",Assumptions!$B$4=""),"",Assumptions!$B$4)</f>
        <v/>
      </c>
      <c r="K6" s="44">
        <f>IF(OR($A6="",$C6="",Assumptions!$B$5=""),"",Assumptions!$B$5)</f>
        <v/>
      </c>
      <c r="L6" s="36">
        <f>IF(OR($H6="",$I6="",$J6="",$K6=""),"",IFERROR($H6*$I6*$J6*(1+$K6),""))</f>
        <v/>
      </c>
      <c r="M6" s="17" t="inlineStr">
        <is>
          <t>Sky Bell (Fictional)</t>
        </is>
      </c>
      <c r="N6" s="17" t="inlineStr">
        <is>
          <t>Planning Accepted</t>
        </is>
      </c>
      <c r="O6" s="7">
        <f>IF(COUNTA($A6:$E6,$M6:$N6)=0,"",IFERROR(IF(OR($A6="",$B6="",$C6="",$D6="",$E6="",$M6="",$N6=""),"Complete inputs",IF(OR($F6="",$I6="",$J6="",$K6="",Assumptions!$B$6="",Assumptions!$B$7="",Assumptions!$B$8=""),"Check assumptions",IF(OR($A6&lt;Assumptions!$B$7,$A6&gt;Assumptions!$B$8),"Check date",IF(WEEKDAY($A6,2)&lt;&gt;1,"Check week start",IF($G6&gt;Assumptions!$B$6,"Review demand","Ready for review"))))),"Check inputs"))</f>
        <v/>
      </c>
    </row>
    <row r="7">
      <c r="A7" s="37" t="n">
        <v>46272</v>
      </c>
      <c r="B7" s="17" t="inlineStr">
        <is>
          <t>Ember Route (Fictional)</t>
        </is>
      </c>
      <c r="C7" s="17" t="inlineStr">
        <is>
          <t>Morgan Lark (Fictional)</t>
        </is>
      </c>
      <c r="D7" s="38" t="n">
        <v>48</v>
      </c>
      <c r="E7" s="38" t="n">
        <v>12</v>
      </c>
      <c r="F7" s="39">
        <f>IF(OR($A7="",$C7=""),"",IFERROR(VLOOKUP($C7,Assumptions!$A$12:$C$111,2,FALSE),""))</f>
        <v/>
      </c>
      <c r="G7" s="39">
        <f>IF(OR($D7="",$E7=""),"",IFERROR(SUM($D7:$E7),""))</f>
        <v/>
      </c>
      <c r="H7" s="39">
        <f>IF(OR($F7="",$G7=""),"",IFERROR(MAX(0,$G7-$F7),""))</f>
        <v/>
      </c>
      <c r="I7" s="35">
        <f>IF(OR($A7="",$C7=""),"",IFERROR(VLOOKUP($C7,Assumptions!$A$12:$C$111,3,FALSE),""))</f>
        <v/>
      </c>
      <c r="J7" s="40">
        <f>IF(OR($A7="",$C7="",Assumptions!$B$4=""),"",Assumptions!$B$4)</f>
        <v/>
      </c>
      <c r="K7" s="41">
        <f>IF(OR($A7="",$C7="",Assumptions!$B$5=""),"",Assumptions!$B$5)</f>
        <v/>
      </c>
      <c r="L7" s="35">
        <f>IF(OR($H7="",$I7="",$J7="",$K7=""),"",IFERROR($H7*$I7*$J7*(1+$K7),""))</f>
        <v/>
      </c>
      <c r="M7" s="17" t="inlineStr">
        <is>
          <t>Devon Reed (Fictional)</t>
        </is>
      </c>
      <c r="N7" s="17" t="inlineStr">
        <is>
          <t>Human Review</t>
        </is>
      </c>
      <c r="O7" s="4">
        <f>IF(COUNTA($A7:$E7,$M7:$N7)=0,"",IFERROR(IF(OR($A7="",$B7="",$C7="",$D7="",$E7="",$M7="",$N7=""),"Complete inputs",IF(OR($F7="",$I7="",$J7="",$K7="",Assumptions!$B$6="",Assumptions!$B$7="",Assumptions!$B$8=""),"Check assumptions",IF(OR($A7&lt;Assumptions!$B$7,$A7&gt;Assumptions!$B$8),"Check date",IF(WEEKDAY($A7,2)&lt;&gt;1,"Check week start",IF($G7&gt;Assumptions!$B$6,"Review demand","Ready for review"))))),"Check inputs"))</f>
        <v/>
      </c>
    </row>
    <row r="8">
      <c r="A8" s="37" t="n">
        <v>46272</v>
      </c>
      <c r="B8" s="17" t="inlineStr">
        <is>
          <t>Fable Route (Fictional)</t>
        </is>
      </c>
      <c r="C8" s="17" t="inlineStr">
        <is>
          <t>Taylor Frost (Fictional)</t>
        </is>
      </c>
      <c r="D8" s="38" t="n">
        <v>50</v>
      </c>
      <c r="E8" s="38" t="n">
        <v>11</v>
      </c>
      <c r="F8" s="42">
        <f>IF(OR($A8="",$C8=""),"",IFERROR(VLOOKUP($C8,Assumptions!$A$12:$C$111,2,FALSE),""))</f>
        <v/>
      </c>
      <c r="G8" s="42">
        <f>IF(OR($D8="",$E8=""),"",IFERROR(SUM($D8:$E8),""))</f>
        <v/>
      </c>
      <c r="H8" s="42">
        <f>IF(OR($F8="",$G8=""),"",IFERROR(MAX(0,$G8-$F8),""))</f>
        <v/>
      </c>
      <c r="I8" s="36">
        <f>IF(OR($A8="",$C8=""),"",IFERROR(VLOOKUP($C8,Assumptions!$A$12:$C$111,3,FALSE),""))</f>
        <v/>
      </c>
      <c r="J8" s="43">
        <f>IF(OR($A8="",$C8="",Assumptions!$B$4=""),"",Assumptions!$B$4)</f>
        <v/>
      </c>
      <c r="K8" s="44">
        <f>IF(OR($A8="",$C8="",Assumptions!$B$5=""),"",Assumptions!$B$5)</f>
        <v/>
      </c>
      <c r="L8" s="36">
        <f>IF(OR($H8="",$I8="",$J8="",$K8=""),"",IFERROR($H8*$I8*$J8*(1+$K8),""))</f>
        <v/>
      </c>
      <c r="M8" s="17" t="inlineStr">
        <is>
          <t>Noel Hart (Fictional)</t>
        </is>
      </c>
      <c r="N8" s="17" t="inlineStr">
        <is>
          <t>Planning Draft</t>
        </is>
      </c>
      <c r="O8" s="7">
        <f>IF(COUNTA($A8:$E8,$M8:$N8)=0,"",IFERROR(IF(OR($A8="",$B8="",$C8="",$D8="",$E8="",$M8="",$N8=""),"Complete inputs",IF(OR($F8="",$I8="",$J8="",$K8="",Assumptions!$B$6="",Assumptions!$B$7="",Assumptions!$B$8=""),"Check assumptions",IF(OR($A8&lt;Assumptions!$B$7,$A8&gt;Assumptions!$B$8),"Check date",IF(WEEKDAY($A8,2)&lt;&gt;1,"Check week start",IF($G8&gt;Assumptions!$B$6,"Review demand","Ready for review"))))),"Check inputs"))</f>
        <v/>
      </c>
    </row>
    <row r="9">
      <c r="A9" s="37" t="n">
        <v>46279</v>
      </c>
      <c r="B9" s="17" t="inlineStr">
        <is>
          <t>Aster Route (Fictional)</t>
        </is>
      </c>
      <c r="C9" s="17" t="inlineStr">
        <is>
          <t>Rowan Kite (Fictional)</t>
        </is>
      </c>
      <c r="D9" s="38" t="n">
        <v>35</v>
      </c>
      <c r="E9" s="38" t="n">
        <v>3</v>
      </c>
      <c r="F9" s="39">
        <f>IF(OR($A9="",$C9=""),"",IFERROR(VLOOKUP($C9,Assumptions!$A$12:$C$111,2,FALSE),""))</f>
        <v/>
      </c>
      <c r="G9" s="39">
        <f>IF(OR($D9="",$E9=""),"",IFERROR(SUM($D9:$E9),""))</f>
        <v/>
      </c>
      <c r="H9" s="39">
        <f>IF(OR($F9="",$G9=""),"",IFERROR(MAX(0,$G9-$F9),""))</f>
        <v/>
      </c>
      <c r="I9" s="35">
        <f>IF(OR($A9="",$C9=""),"",IFERROR(VLOOKUP($C9,Assumptions!$A$12:$C$111,3,FALSE),""))</f>
        <v/>
      </c>
      <c r="J9" s="40">
        <f>IF(OR($A9="",$C9="",Assumptions!$B$4=""),"",Assumptions!$B$4)</f>
        <v/>
      </c>
      <c r="K9" s="41">
        <f>IF(OR($A9="",$C9="",Assumptions!$B$5=""),"",Assumptions!$B$5)</f>
        <v/>
      </c>
      <c r="L9" s="35">
        <f>IF(OR($H9="",$I9="",$J9="",$K9=""),"",IFERROR($H9*$I9*$J9*(1+$K9),""))</f>
        <v/>
      </c>
      <c r="M9" s="17" t="inlineStr">
        <is>
          <t>Mira Sol (Fictional)</t>
        </is>
      </c>
      <c r="N9" s="17" t="inlineStr">
        <is>
          <t>Planning Accepted</t>
        </is>
      </c>
      <c r="O9" s="4">
        <f>IF(COUNTA($A9:$E9,$M9:$N9)=0,"",IFERROR(IF(OR($A9="",$B9="",$C9="",$D9="",$E9="",$M9="",$N9=""),"Complete inputs",IF(OR($F9="",$I9="",$J9="",$K9="",Assumptions!$B$6="",Assumptions!$B$7="",Assumptions!$B$8=""),"Check assumptions",IF(OR($A9&lt;Assumptions!$B$7,$A9&gt;Assumptions!$B$8),"Check date",IF(WEEKDAY($A9,2)&lt;&gt;1,"Check week start",IF($G9&gt;Assumptions!$B$6,"Review demand","Ready for review"))))),"Check inputs"))</f>
        <v/>
      </c>
    </row>
    <row r="10">
      <c r="A10" s="37" t="n">
        <v>46279</v>
      </c>
      <c r="B10" s="17" t="inlineStr">
        <is>
          <t>Birch Route (Fictional)</t>
        </is>
      </c>
      <c r="C10" s="17" t="inlineStr">
        <is>
          <t>Avery Moss (Fictional)</t>
        </is>
      </c>
      <c r="D10" s="38" t="n">
        <v>42</v>
      </c>
      <c r="E10" s="38" t="n">
        <v>6</v>
      </c>
      <c r="F10" s="42">
        <f>IF(OR($A10="",$C10=""),"",IFERROR(VLOOKUP($C10,Assumptions!$A$12:$C$111,2,FALSE),""))</f>
        <v/>
      </c>
      <c r="G10" s="42">
        <f>IF(OR($D10="",$E10=""),"",IFERROR(SUM($D10:$E10),""))</f>
        <v/>
      </c>
      <c r="H10" s="42">
        <f>IF(OR($F10="",$G10=""),"",IFERROR(MAX(0,$G10-$F10),""))</f>
        <v/>
      </c>
      <c r="I10" s="36">
        <f>IF(OR($A10="",$C10=""),"",IFERROR(VLOOKUP($C10,Assumptions!$A$12:$C$111,3,FALSE),""))</f>
        <v/>
      </c>
      <c r="J10" s="43">
        <f>IF(OR($A10="",$C10="",Assumptions!$B$4=""),"",Assumptions!$B$4)</f>
        <v/>
      </c>
      <c r="K10" s="44">
        <f>IF(OR($A10="",$C10="",Assumptions!$B$5=""),"",Assumptions!$B$5)</f>
        <v/>
      </c>
      <c r="L10" s="36">
        <f>IF(OR($H10="",$I10="",$J10="",$K10=""),"",IFERROR($H10*$I10*$J10*(1+$K10),""))</f>
        <v/>
      </c>
      <c r="M10" s="17" t="inlineStr">
        <is>
          <t>Devon Reed (Fictional)</t>
        </is>
      </c>
      <c r="N10" s="17" t="inlineStr">
        <is>
          <t>Planning Draft</t>
        </is>
      </c>
      <c r="O10" s="7">
        <f>IF(COUNTA($A10:$E10,$M10:$N10)=0,"",IFERROR(IF(OR($A10="",$B10="",$C10="",$D10="",$E10="",$M10="",$N10=""),"Complete inputs",IF(OR($F10="",$I10="",$J10="",$K10="",Assumptions!$B$6="",Assumptions!$B$7="",Assumptions!$B$8=""),"Check assumptions",IF(OR($A10&lt;Assumptions!$B$7,$A10&gt;Assumptions!$B$8),"Check date",IF(WEEKDAY($A10,2)&lt;&gt;1,"Check week start",IF($G10&gt;Assumptions!$B$6,"Review demand","Ready for review"))))),"Check inputs"))</f>
        <v/>
      </c>
    </row>
    <row r="11">
      <c r="A11" s="37" t="n">
        <v>46279</v>
      </c>
      <c r="B11" s="17" t="inlineStr">
        <is>
          <t>Cobalt Route (Fictional)</t>
        </is>
      </c>
      <c r="C11" s="17" t="inlineStr">
        <is>
          <t>Jordan Vale (Fictional)</t>
        </is>
      </c>
      <c r="D11" s="38" t="n">
        <v>40</v>
      </c>
      <c r="E11" s="38" t="n">
        <v>0</v>
      </c>
      <c r="F11" s="39">
        <f>IF(OR($A11="",$C11=""),"",IFERROR(VLOOKUP($C11,Assumptions!$A$12:$C$111,2,FALSE),""))</f>
        <v/>
      </c>
      <c r="G11" s="39">
        <f>IF(OR($D11="",$E11=""),"",IFERROR(SUM($D11:$E11),""))</f>
        <v/>
      </c>
      <c r="H11" s="39">
        <f>IF(OR($F11="",$G11=""),"",IFERROR(MAX(0,$G11-$F11),""))</f>
        <v/>
      </c>
      <c r="I11" s="35">
        <f>IF(OR($A11="",$C11=""),"",IFERROR(VLOOKUP($C11,Assumptions!$A$12:$C$111,3,FALSE),""))</f>
        <v/>
      </c>
      <c r="J11" s="40">
        <f>IF(OR($A11="",$C11="",Assumptions!$B$4=""),"",Assumptions!$B$4)</f>
        <v/>
      </c>
      <c r="K11" s="41">
        <f>IF(OR($A11="",$C11="",Assumptions!$B$5=""),"",Assumptions!$B$5)</f>
        <v/>
      </c>
      <c r="L11" s="35">
        <f>IF(OR($H11="",$I11="",$J11="",$K11=""),"",IFERROR($H11*$I11*$J11*(1+$K11),""))</f>
        <v/>
      </c>
      <c r="M11" s="17" t="inlineStr">
        <is>
          <t>Sky Bell (Fictional)</t>
        </is>
      </c>
      <c r="N11" s="17" t="inlineStr">
        <is>
          <t>Human Review</t>
        </is>
      </c>
      <c r="O11" s="4">
        <f>IF(COUNTA($A11:$E11,$M11:$N11)=0,"",IFERROR(IF(OR($A11="",$B11="",$C11="",$D11="",$E11="",$M11="",$N11=""),"Complete inputs",IF(OR($F11="",$I11="",$J11="",$K11="",Assumptions!$B$6="",Assumptions!$B$7="",Assumptions!$B$8=""),"Check assumptions",IF(OR($A11&lt;Assumptions!$B$7,$A11&gt;Assumptions!$B$8),"Check date",IF(WEEKDAY($A11,2)&lt;&gt;1,"Check week start",IF($G11&gt;Assumptions!$B$6,"Review demand","Ready for review"))))),"Check inputs"))</f>
        <v/>
      </c>
    </row>
    <row r="12">
      <c r="A12" s="37" t="n">
        <v>46279</v>
      </c>
      <c r="B12" s="17" t="inlineStr">
        <is>
          <t>Drift Route (Fictional)</t>
        </is>
      </c>
      <c r="C12" s="17" t="inlineStr">
        <is>
          <t>Taylor Frost (Fictional)</t>
        </is>
      </c>
      <c r="D12" s="38" t="n">
        <v>80</v>
      </c>
      <c r="E12" s="38" t="n">
        <v>0</v>
      </c>
      <c r="F12" s="42">
        <f>IF(OR($A12="",$C12=""),"",IFERROR(VLOOKUP($C12,Assumptions!$A$12:$C$111,2,FALSE),""))</f>
        <v/>
      </c>
      <c r="G12" s="42">
        <f>IF(OR($D12="",$E12=""),"",IFERROR(SUM($D12:$E12),""))</f>
        <v/>
      </c>
      <c r="H12" s="42">
        <f>IF(OR($F12="",$G12=""),"",IFERROR(MAX(0,$G12-$F12),""))</f>
        <v/>
      </c>
      <c r="I12" s="36">
        <f>IF(OR($A12="",$C12=""),"",IFERROR(VLOOKUP($C12,Assumptions!$A$12:$C$111,3,FALSE),""))</f>
        <v/>
      </c>
      <c r="J12" s="43">
        <f>IF(OR($A12="",$C12="",Assumptions!$B$4=""),"",Assumptions!$B$4)</f>
        <v/>
      </c>
      <c r="K12" s="44">
        <f>IF(OR($A12="",$C12="",Assumptions!$B$5=""),"",Assumptions!$B$5)</f>
        <v/>
      </c>
      <c r="L12" s="36">
        <f>IF(OR($H12="",$I12="",$J12="",$K12=""),"",IFERROR($H12*$I12*$J12*(1+$K12),""))</f>
        <v/>
      </c>
      <c r="M12" s="17" t="inlineStr">
        <is>
          <t>Noel Hart (Fictional)</t>
        </is>
      </c>
      <c r="N12" s="17" t="inlineStr">
        <is>
          <t>Planning Draft</t>
        </is>
      </c>
      <c r="O12" s="7">
        <f>IF(COUNTA($A12:$E12,$M12:$N12)=0,"",IFERROR(IF(OR($A12="",$B12="",$C12="",$D12="",$E12="",$M12="",$N12=""),"Complete inputs",IF(OR($F12="",$I12="",$J12="",$K12="",Assumptions!$B$6="",Assumptions!$B$7="",Assumptions!$B$8=""),"Check assumptions",IF(OR($A12&lt;Assumptions!$B$7,$A12&gt;Assumptions!$B$8),"Check date",IF(WEEKDAY($A12,2)&lt;&gt;1,"Check week start",IF($G12&gt;Assumptions!$B$6,"Review demand","Ready for review"))))),"Check inputs"))</f>
        <v/>
      </c>
    </row>
    <row r="13">
      <c r="A13" s="37" t="n"/>
      <c r="B13" s="17" t="n"/>
      <c r="C13" s="17" t="n"/>
      <c r="D13" s="38" t="n"/>
      <c r="E13" s="38" t="n"/>
      <c r="F13" s="39">
        <f>IF(OR($A13="",$C13=""),"",IFERROR(VLOOKUP($C13,Assumptions!$A$12:$C$111,2,FALSE),""))</f>
        <v/>
      </c>
      <c r="G13" s="39">
        <f>IF(OR($D13="",$E13=""),"",IFERROR(SUM($D13:$E13),""))</f>
        <v/>
      </c>
      <c r="H13" s="39">
        <f>IF(OR($F13="",$G13=""),"",IFERROR(MAX(0,$G13-$F13),""))</f>
        <v/>
      </c>
      <c r="I13" s="35">
        <f>IF(OR($A13="",$C13=""),"",IFERROR(VLOOKUP($C13,Assumptions!$A$12:$C$111,3,FALSE),""))</f>
        <v/>
      </c>
      <c r="J13" s="40">
        <f>IF(OR($A13="",$C13="",Assumptions!$B$4=""),"",Assumptions!$B$4)</f>
        <v/>
      </c>
      <c r="K13" s="41">
        <f>IF(OR($A13="",$C13="",Assumptions!$B$5=""),"",Assumptions!$B$5)</f>
        <v/>
      </c>
      <c r="L13" s="35">
        <f>IF(OR($H13="",$I13="",$J13="",$K13=""),"",IFERROR($H13*$I13*$J13*(1+$K13),""))</f>
        <v/>
      </c>
      <c r="M13" s="17" t="n"/>
      <c r="N13" s="17" t="n"/>
      <c r="O13" s="4">
        <f>IF(COUNTA($A13:$E13,$M13:$N13)=0,"",IFERROR(IF(OR($A13="",$B13="",$C13="",$D13="",$E13="",$M13="",$N13=""),"Complete inputs",IF(OR($F13="",$I13="",$J13="",$K13="",Assumptions!$B$6="",Assumptions!$B$7="",Assumptions!$B$8=""),"Check assumptions",IF(OR($A13&lt;Assumptions!$B$7,$A13&gt;Assumptions!$B$8),"Check date",IF(WEEKDAY($A13,2)&lt;&gt;1,"Check week start",IF($G13&gt;Assumptions!$B$6,"Review demand","Ready for review"))))),"Check inputs"))</f>
        <v/>
      </c>
    </row>
    <row r="14">
      <c r="A14" s="37" t="n"/>
      <c r="B14" s="17" t="n"/>
      <c r="C14" s="17" t="n"/>
      <c r="D14" s="38" t="n"/>
      <c r="E14" s="38" t="n"/>
      <c r="F14" s="42">
        <f>IF(OR($A14="",$C14=""),"",IFERROR(VLOOKUP($C14,Assumptions!$A$12:$C$111,2,FALSE),""))</f>
        <v/>
      </c>
      <c r="G14" s="42">
        <f>IF(OR($D14="",$E14=""),"",IFERROR(SUM($D14:$E14),""))</f>
        <v/>
      </c>
      <c r="H14" s="42">
        <f>IF(OR($F14="",$G14=""),"",IFERROR(MAX(0,$G14-$F14),""))</f>
        <v/>
      </c>
      <c r="I14" s="36">
        <f>IF(OR($A14="",$C14=""),"",IFERROR(VLOOKUP($C14,Assumptions!$A$12:$C$111,3,FALSE),""))</f>
        <v/>
      </c>
      <c r="J14" s="43">
        <f>IF(OR($A14="",$C14="",Assumptions!$B$4=""),"",Assumptions!$B$4)</f>
        <v/>
      </c>
      <c r="K14" s="44">
        <f>IF(OR($A14="",$C14="",Assumptions!$B$5=""),"",Assumptions!$B$5)</f>
        <v/>
      </c>
      <c r="L14" s="36">
        <f>IF(OR($H14="",$I14="",$J14="",$K14=""),"",IFERROR($H14*$I14*$J14*(1+$K14),""))</f>
        <v/>
      </c>
      <c r="M14" s="17" t="n"/>
      <c r="N14" s="17" t="n"/>
      <c r="O14" s="7">
        <f>IF(COUNTA($A14:$E14,$M14:$N14)=0,"",IFERROR(IF(OR($A14="",$B14="",$C14="",$D14="",$E14="",$M14="",$N14=""),"Complete inputs",IF(OR($F14="",$I14="",$J14="",$K14="",Assumptions!$B$6="",Assumptions!$B$7="",Assumptions!$B$8=""),"Check assumptions",IF(OR($A14&lt;Assumptions!$B$7,$A14&gt;Assumptions!$B$8),"Check date",IF(WEEKDAY($A14,2)&lt;&gt;1,"Check week start",IF($G14&gt;Assumptions!$B$6,"Review demand","Ready for review"))))),"Check inputs"))</f>
        <v/>
      </c>
    </row>
    <row r="15">
      <c r="A15" s="37" t="n"/>
      <c r="B15" s="17" t="n"/>
      <c r="C15" s="17" t="n"/>
      <c r="D15" s="38" t="n"/>
      <c r="E15" s="38" t="n"/>
      <c r="F15" s="39">
        <f>IF(OR($A15="",$C15=""),"",IFERROR(VLOOKUP($C15,Assumptions!$A$12:$C$111,2,FALSE),""))</f>
        <v/>
      </c>
      <c r="G15" s="39">
        <f>IF(OR($D15="",$E15=""),"",IFERROR(SUM($D15:$E15),""))</f>
        <v/>
      </c>
      <c r="H15" s="39">
        <f>IF(OR($F15="",$G15=""),"",IFERROR(MAX(0,$G15-$F15),""))</f>
        <v/>
      </c>
      <c r="I15" s="35">
        <f>IF(OR($A15="",$C15=""),"",IFERROR(VLOOKUP($C15,Assumptions!$A$12:$C$111,3,FALSE),""))</f>
        <v/>
      </c>
      <c r="J15" s="40">
        <f>IF(OR($A15="",$C15="",Assumptions!$B$4=""),"",Assumptions!$B$4)</f>
        <v/>
      </c>
      <c r="K15" s="41">
        <f>IF(OR($A15="",$C15="",Assumptions!$B$5=""),"",Assumptions!$B$5)</f>
        <v/>
      </c>
      <c r="L15" s="35">
        <f>IF(OR($H15="",$I15="",$J15="",$K15=""),"",IFERROR($H15*$I15*$J15*(1+$K15),""))</f>
        <v/>
      </c>
      <c r="M15" s="17" t="n"/>
      <c r="N15" s="17" t="n"/>
      <c r="O15" s="4">
        <f>IF(COUNTA($A15:$E15,$M15:$N15)=0,"",IFERROR(IF(OR($A15="",$B15="",$C15="",$D15="",$E15="",$M15="",$N15=""),"Complete inputs",IF(OR($F15="",$I15="",$J15="",$K15="",Assumptions!$B$6="",Assumptions!$B$7="",Assumptions!$B$8=""),"Check assumptions",IF(OR($A15&lt;Assumptions!$B$7,$A15&gt;Assumptions!$B$8),"Check date",IF(WEEKDAY($A15,2)&lt;&gt;1,"Check week start",IF($G15&gt;Assumptions!$B$6,"Review demand","Ready for review"))))),"Check inputs"))</f>
        <v/>
      </c>
    </row>
    <row r="16">
      <c r="A16" s="37" t="n"/>
      <c r="B16" s="17" t="n"/>
      <c r="C16" s="17" t="n"/>
      <c r="D16" s="38" t="n"/>
      <c r="E16" s="38" t="n"/>
      <c r="F16" s="42">
        <f>IF(OR($A16="",$C16=""),"",IFERROR(VLOOKUP($C16,Assumptions!$A$12:$C$111,2,FALSE),""))</f>
        <v/>
      </c>
      <c r="G16" s="42">
        <f>IF(OR($D16="",$E16=""),"",IFERROR(SUM($D16:$E16),""))</f>
        <v/>
      </c>
      <c r="H16" s="42">
        <f>IF(OR($F16="",$G16=""),"",IFERROR(MAX(0,$G16-$F16),""))</f>
        <v/>
      </c>
      <c r="I16" s="36">
        <f>IF(OR($A16="",$C16=""),"",IFERROR(VLOOKUP($C16,Assumptions!$A$12:$C$111,3,FALSE),""))</f>
        <v/>
      </c>
      <c r="J16" s="43">
        <f>IF(OR($A16="",$C16="",Assumptions!$B$4=""),"",Assumptions!$B$4)</f>
        <v/>
      </c>
      <c r="K16" s="44">
        <f>IF(OR($A16="",$C16="",Assumptions!$B$5=""),"",Assumptions!$B$5)</f>
        <v/>
      </c>
      <c r="L16" s="36">
        <f>IF(OR($H16="",$I16="",$J16="",$K16=""),"",IFERROR($H16*$I16*$J16*(1+$K16),""))</f>
        <v/>
      </c>
      <c r="M16" s="17" t="n"/>
      <c r="N16" s="17" t="n"/>
      <c r="O16" s="7">
        <f>IF(COUNTA($A16:$E16,$M16:$N16)=0,"",IFERROR(IF(OR($A16="",$B16="",$C16="",$D16="",$E16="",$M16="",$N16=""),"Complete inputs",IF(OR($F16="",$I16="",$J16="",$K16="",Assumptions!$B$6="",Assumptions!$B$7="",Assumptions!$B$8=""),"Check assumptions",IF(OR($A16&lt;Assumptions!$B$7,$A16&gt;Assumptions!$B$8),"Check date",IF(WEEKDAY($A16,2)&lt;&gt;1,"Check week start",IF($G16&gt;Assumptions!$B$6,"Review demand","Ready for review"))))),"Check inputs"))</f>
        <v/>
      </c>
    </row>
    <row r="17">
      <c r="A17" s="37" t="n"/>
      <c r="B17" s="17" t="n"/>
      <c r="C17" s="17" t="n"/>
      <c r="D17" s="38" t="n"/>
      <c r="E17" s="38" t="n"/>
      <c r="F17" s="39">
        <f>IF(OR($A17="",$C17=""),"",IFERROR(VLOOKUP($C17,Assumptions!$A$12:$C$111,2,FALSE),""))</f>
        <v/>
      </c>
      <c r="G17" s="39">
        <f>IF(OR($D17="",$E17=""),"",IFERROR(SUM($D17:$E17),""))</f>
        <v/>
      </c>
      <c r="H17" s="39">
        <f>IF(OR($F17="",$G17=""),"",IFERROR(MAX(0,$G17-$F17),""))</f>
        <v/>
      </c>
      <c r="I17" s="35">
        <f>IF(OR($A17="",$C17=""),"",IFERROR(VLOOKUP($C17,Assumptions!$A$12:$C$111,3,FALSE),""))</f>
        <v/>
      </c>
      <c r="J17" s="40">
        <f>IF(OR($A17="",$C17="",Assumptions!$B$4=""),"",Assumptions!$B$4)</f>
        <v/>
      </c>
      <c r="K17" s="41">
        <f>IF(OR($A17="",$C17="",Assumptions!$B$5=""),"",Assumptions!$B$5)</f>
        <v/>
      </c>
      <c r="L17" s="35">
        <f>IF(OR($H17="",$I17="",$J17="",$K17=""),"",IFERROR($H17*$I17*$J17*(1+$K17),""))</f>
        <v/>
      </c>
      <c r="M17" s="17" t="n"/>
      <c r="N17" s="17" t="n"/>
      <c r="O17" s="4">
        <f>IF(COUNTA($A17:$E17,$M17:$N17)=0,"",IFERROR(IF(OR($A17="",$B17="",$C17="",$D17="",$E17="",$M17="",$N17=""),"Complete inputs",IF(OR($F17="",$I17="",$J17="",$K17="",Assumptions!$B$6="",Assumptions!$B$7="",Assumptions!$B$8=""),"Check assumptions",IF(OR($A17&lt;Assumptions!$B$7,$A17&gt;Assumptions!$B$8),"Check date",IF(WEEKDAY($A17,2)&lt;&gt;1,"Check week start",IF($G17&gt;Assumptions!$B$6,"Review demand","Ready for review"))))),"Check inputs"))</f>
        <v/>
      </c>
    </row>
    <row r="18">
      <c r="A18" s="37" t="n"/>
      <c r="B18" s="17" t="n"/>
      <c r="C18" s="17" t="n"/>
      <c r="D18" s="38" t="n"/>
      <c r="E18" s="38" t="n"/>
      <c r="F18" s="42">
        <f>IF(OR($A18="",$C18=""),"",IFERROR(VLOOKUP($C18,Assumptions!$A$12:$C$111,2,FALSE),""))</f>
        <v/>
      </c>
      <c r="G18" s="42">
        <f>IF(OR($D18="",$E18=""),"",IFERROR(SUM($D18:$E18),""))</f>
        <v/>
      </c>
      <c r="H18" s="42">
        <f>IF(OR($F18="",$G18=""),"",IFERROR(MAX(0,$G18-$F18),""))</f>
        <v/>
      </c>
      <c r="I18" s="36">
        <f>IF(OR($A18="",$C18=""),"",IFERROR(VLOOKUP($C18,Assumptions!$A$12:$C$111,3,FALSE),""))</f>
        <v/>
      </c>
      <c r="J18" s="43">
        <f>IF(OR($A18="",$C18="",Assumptions!$B$4=""),"",Assumptions!$B$4)</f>
        <v/>
      </c>
      <c r="K18" s="44">
        <f>IF(OR($A18="",$C18="",Assumptions!$B$5=""),"",Assumptions!$B$5)</f>
        <v/>
      </c>
      <c r="L18" s="36">
        <f>IF(OR($H18="",$I18="",$J18="",$K18=""),"",IFERROR($H18*$I18*$J18*(1+$K18),""))</f>
        <v/>
      </c>
      <c r="M18" s="17" t="n"/>
      <c r="N18" s="17" t="n"/>
      <c r="O18" s="7">
        <f>IF(COUNTA($A18:$E18,$M18:$N18)=0,"",IFERROR(IF(OR($A18="",$B18="",$C18="",$D18="",$E18="",$M18="",$N18=""),"Complete inputs",IF(OR($F18="",$I18="",$J18="",$K18="",Assumptions!$B$6="",Assumptions!$B$7="",Assumptions!$B$8=""),"Check assumptions",IF(OR($A18&lt;Assumptions!$B$7,$A18&gt;Assumptions!$B$8),"Check date",IF(WEEKDAY($A18,2)&lt;&gt;1,"Check week start",IF($G18&gt;Assumptions!$B$6,"Review demand","Ready for review"))))),"Check inputs"))</f>
        <v/>
      </c>
    </row>
    <row r="19">
      <c r="A19" s="37" t="n"/>
      <c r="B19" s="17" t="n"/>
      <c r="C19" s="17" t="n"/>
      <c r="D19" s="38" t="n"/>
      <c r="E19" s="38" t="n"/>
      <c r="F19" s="39">
        <f>IF(OR($A19="",$C19=""),"",IFERROR(VLOOKUP($C19,Assumptions!$A$12:$C$111,2,FALSE),""))</f>
        <v/>
      </c>
      <c r="G19" s="39">
        <f>IF(OR($D19="",$E19=""),"",IFERROR(SUM($D19:$E19),""))</f>
        <v/>
      </c>
      <c r="H19" s="39">
        <f>IF(OR($F19="",$G19=""),"",IFERROR(MAX(0,$G19-$F19),""))</f>
        <v/>
      </c>
      <c r="I19" s="35">
        <f>IF(OR($A19="",$C19=""),"",IFERROR(VLOOKUP($C19,Assumptions!$A$12:$C$111,3,FALSE),""))</f>
        <v/>
      </c>
      <c r="J19" s="40">
        <f>IF(OR($A19="",$C19="",Assumptions!$B$4=""),"",Assumptions!$B$4)</f>
        <v/>
      </c>
      <c r="K19" s="41">
        <f>IF(OR($A19="",$C19="",Assumptions!$B$5=""),"",Assumptions!$B$5)</f>
        <v/>
      </c>
      <c r="L19" s="35">
        <f>IF(OR($H19="",$I19="",$J19="",$K19=""),"",IFERROR($H19*$I19*$J19*(1+$K19),""))</f>
        <v/>
      </c>
      <c r="M19" s="17" t="n"/>
      <c r="N19" s="17" t="n"/>
      <c r="O19" s="4">
        <f>IF(COUNTA($A19:$E19,$M19:$N19)=0,"",IFERROR(IF(OR($A19="",$B19="",$C19="",$D19="",$E19="",$M19="",$N19=""),"Complete inputs",IF(OR($F19="",$I19="",$J19="",$K19="",Assumptions!$B$6="",Assumptions!$B$7="",Assumptions!$B$8=""),"Check assumptions",IF(OR($A19&lt;Assumptions!$B$7,$A19&gt;Assumptions!$B$8),"Check date",IF(WEEKDAY($A19,2)&lt;&gt;1,"Check week start",IF($G19&gt;Assumptions!$B$6,"Review demand","Ready for review"))))),"Check inputs"))</f>
        <v/>
      </c>
    </row>
    <row r="20">
      <c r="A20" s="37" t="n"/>
      <c r="B20" s="17" t="n"/>
      <c r="C20" s="17" t="n"/>
      <c r="D20" s="38" t="n"/>
      <c r="E20" s="38" t="n"/>
      <c r="F20" s="42">
        <f>IF(OR($A20="",$C20=""),"",IFERROR(VLOOKUP($C20,Assumptions!$A$12:$C$111,2,FALSE),""))</f>
        <v/>
      </c>
      <c r="G20" s="42">
        <f>IF(OR($D20="",$E20=""),"",IFERROR(SUM($D20:$E20),""))</f>
        <v/>
      </c>
      <c r="H20" s="42">
        <f>IF(OR($F20="",$G20=""),"",IFERROR(MAX(0,$G20-$F20),""))</f>
        <v/>
      </c>
      <c r="I20" s="36">
        <f>IF(OR($A20="",$C20=""),"",IFERROR(VLOOKUP($C20,Assumptions!$A$12:$C$111,3,FALSE),""))</f>
        <v/>
      </c>
      <c r="J20" s="43">
        <f>IF(OR($A20="",$C20="",Assumptions!$B$4=""),"",Assumptions!$B$4)</f>
        <v/>
      </c>
      <c r="K20" s="44">
        <f>IF(OR($A20="",$C20="",Assumptions!$B$5=""),"",Assumptions!$B$5)</f>
        <v/>
      </c>
      <c r="L20" s="36">
        <f>IF(OR($H20="",$I20="",$J20="",$K20=""),"",IFERROR($H20*$I20*$J20*(1+$K20),""))</f>
        <v/>
      </c>
      <c r="M20" s="17" t="n"/>
      <c r="N20" s="17" t="n"/>
      <c r="O20" s="7">
        <f>IF(COUNTA($A20:$E20,$M20:$N20)=0,"",IFERROR(IF(OR($A20="",$B20="",$C20="",$D20="",$E20="",$M20="",$N20=""),"Complete inputs",IF(OR($F20="",$I20="",$J20="",$K20="",Assumptions!$B$6="",Assumptions!$B$7="",Assumptions!$B$8=""),"Check assumptions",IF(OR($A20&lt;Assumptions!$B$7,$A20&gt;Assumptions!$B$8),"Check date",IF(WEEKDAY($A20,2)&lt;&gt;1,"Check week start",IF($G20&gt;Assumptions!$B$6,"Review demand","Ready for review"))))),"Check inputs"))</f>
        <v/>
      </c>
    </row>
    <row r="21">
      <c r="A21" s="37" t="n"/>
      <c r="B21" s="17" t="n"/>
      <c r="C21" s="17" t="n"/>
      <c r="D21" s="38" t="n"/>
      <c r="E21" s="38" t="n"/>
      <c r="F21" s="39">
        <f>IF(OR($A21="",$C21=""),"",IFERROR(VLOOKUP($C21,Assumptions!$A$12:$C$111,2,FALSE),""))</f>
        <v/>
      </c>
      <c r="G21" s="39">
        <f>IF(OR($D21="",$E21=""),"",IFERROR(SUM($D21:$E21),""))</f>
        <v/>
      </c>
      <c r="H21" s="39">
        <f>IF(OR($F21="",$G21=""),"",IFERROR(MAX(0,$G21-$F21),""))</f>
        <v/>
      </c>
      <c r="I21" s="35">
        <f>IF(OR($A21="",$C21=""),"",IFERROR(VLOOKUP($C21,Assumptions!$A$12:$C$111,3,FALSE),""))</f>
        <v/>
      </c>
      <c r="J21" s="40">
        <f>IF(OR($A21="",$C21="",Assumptions!$B$4=""),"",Assumptions!$B$4)</f>
        <v/>
      </c>
      <c r="K21" s="41">
        <f>IF(OR($A21="",$C21="",Assumptions!$B$5=""),"",Assumptions!$B$5)</f>
        <v/>
      </c>
      <c r="L21" s="35">
        <f>IF(OR($H21="",$I21="",$J21="",$K21=""),"",IFERROR($H21*$I21*$J21*(1+$K21),""))</f>
        <v/>
      </c>
      <c r="M21" s="17" t="n"/>
      <c r="N21" s="17" t="n"/>
      <c r="O21" s="4">
        <f>IF(COUNTA($A21:$E21,$M21:$N21)=0,"",IFERROR(IF(OR($A21="",$B21="",$C21="",$D21="",$E21="",$M21="",$N21=""),"Complete inputs",IF(OR($F21="",$I21="",$J21="",$K21="",Assumptions!$B$6="",Assumptions!$B$7="",Assumptions!$B$8=""),"Check assumptions",IF(OR($A21&lt;Assumptions!$B$7,$A21&gt;Assumptions!$B$8),"Check date",IF(WEEKDAY($A21,2)&lt;&gt;1,"Check week start",IF($G21&gt;Assumptions!$B$6,"Review demand","Ready for review"))))),"Check inputs"))</f>
        <v/>
      </c>
    </row>
    <row r="22">
      <c r="A22" s="37" t="n"/>
      <c r="B22" s="17" t="n"/>
      <c r="C22" s="17" t="n"/>
      <c r="D22" s="38" t="n"/>
      <c r="E22" s="38" t="n"/>
      <c r="F22" s="42">
        <f>IF(OR($A22="",$C22=""),"",IFERROR(VLOOKUP($C22,Assumptions!$A$12:$C$111,2,FALSE),""))</f>
        <v/>
      </c>
      <c r="G22" s="42">
        <f>IF(OR($D22="",$E22=""),"",IFERROR(SUM($D22:$E22),""))</f>
        <v/>
      </c>
      <c r="H22" s="42">
        <f>IF(OR($F22="",$G22=""),"",IFERROR(MAX(0,$G22-$F22),""))</f>
        <v/>
      </c>
      <c r="I22" s="36">
        <f>IF(OR($A22="",$C22=""),"",IFERROR(VLOOKUP($C22,Assumptions!$A$12:$C$111,3,FALSE),""))</f>
        <v/>
      </c>
      <c r="J22" s="43">
        <f>IF(OR($A22="",$C22="",Assumptions!$B$4=""),"",Assumptions!$B$4)</f>
        <v/>
      </c>
      <c r="K22" s="44">
        <f>IF(OR($A22="",$C22="",Assumptions!$B$5=""),"",Assumptions!$B$5)</f>
        <v/>
      </c>
      <c r="L22" s="36">
        <f>IF(OR($H22="",$I22="",$J22="",$K22=""),"",IFERROR($H22*$I22*$J22*(1+$K22),""))</f>
        <v/>
      </c>
      <c r="M22" s="17" t="n"/>
      <c r="N22" s="17" t="n"/>
      <c r="O22" s="7">
        <f>IF(COUNTA($A22:$E22,$M22:$N22)=0,"",IFERROR(IF(OR($A22="",$B22="",$C22="",$D22="",$E22="",$M22="",$N22=""),"Complete inputs",IF(OR($F22="",$I22="",$J22="",$K22="",Assumptions!$B$6="",Assumptions!$B$7="",Assumptions!$B$8=""),"Check assumptions",IF(OR($A22&lt;Assumptions!$B$7,$A22&gt;Assumptions!$B$8),"Check date",IF(WEEKDAY($A22,2)&lt;&gt;1,"Check week start",IF($G22&gt;Assumptions!$B$6,"Review demand","Ready for review"))))),"Check inputs"))</f>
        <v/>
      </c>
    </row>
    <row r="23">
      <c r="A23" s="37" t="n"/>
      <c r="B23" s="17" t="n"/>
      <c r="C23" s="17" t="n"/>
      <c r="D23" s="38" t="n"/>
      <c r="E23" s="38" t="n"/>
      <c r="F23" s="39">
        <f>IF(OR($A23="",$C23=""),"",IFERROR(VLOOKUP($C23,Assumptions!$A$12:$C$111,2,FALSE),""))</f>
        <v/>
      </c>
      <c r="G23" s="39">
        <f>IF(OR($D23="",$E23=""),"",IFERROR(SUM($D23:$E23),""))</f>
        <v/>
      </c>
      <c r="H23" s="39">
        <f>IF(OR($F23="",$G23=""),"",IFERROR(MAX(0,$G23-$F23),""))</f>
        <v/>
      </c>
      <c r="I23" s="35">
        <f>IF(OR($A23="",$C23=""),"",IFERROR(VLOOKUP($C23,Assumptions!$A$12:$C$111,3,FALSE),""))</f>
        <v/>
      </c>
      <c r="J23" s="40">
        <f>IF(OR($A23="",$C23="",Assumptions!$B$4=""),"",Assumptions!$B$4)</f>
        <v/>
      </c>
      <c r="K23" s="41">
        <f>IF(OR($A23="",$C23="",Assumptions!$B$5=""),"",Assumptions!$B$5)</f>
        <v/>
      </c>
      <c r="L23" s="35">
        <f>IF(OR($H23="",$I23="",$J23="",$K23=""),"",IFERROR($H23*$I23*$J23*(1+$K23),""))</f>
        <v/>
      </c>
      <c r="M23" s="17" t="n"/>
      <c r="N23" s="17" t="n"/>
      <c r="O23" s="4">
        <f>IF(COUNTA($A23:$E23,$M23:$N23)=0,"",IFERROR(IF(OR($A23="",$B23="",$C23="",$D23="",$E23="",$M23="",$N23=""),"Complete inputs",IF(OR($F23="",$I23="",$J23="",$K23="",Assumptions!$B$6="",Assumptions!$B$7="",Assumptions!$B$8=""),"Check assumptions",IF(OR($A23&lt;Assumptions!$B$7,$A23&gt;Assumptions!$B$8),"Check date",IF(WEEKDAY($A23,2)&lt;&gt;1,"Check week start",IF($G23&gt;Assumptions!$B$6,"Review demand","Ready for review"))))),"Check inputs"))</f>
        <v/>
      </c>
    </row>
    <row r="24">
      <c r="A24" s="37" t="n"/>
      <c r="B24" s="17" t="n"/>
      <c r="C24" s="17" t="n"/>
      <c r="D24" s="38" t="n"/>
      <c r="E24" s="38" t="n"/>
      <c r="F24" s="42">
        <f>IF(OR($A24="",$C24=""),"",IFERROR(VLOOKUP($C24,Assumptions!$A$12:$C$111,2,FALSE),""))</f>
        <v/>
      </c>
      <c r="G24" s="42">
        <f>IF(OR($D24="",$E24=""),"",IFERROR(SUM($D24:$E24),""))</f>
        <v/>
      </c>
      <c r="H24" s="42">
        <f>IF(OR($F24="",$G24=""),"",IFERROR(MAX(0,$G24-$F24),""))</f>
        <v/>
      </c>
      <c r="I24" s="36">
        <f>IF(OR($A24="",$C24=""),"",IFERROR(VLOOKUP($C24,Assumptions!$A$12:$C$111,3,FALSE),""))</f>
        <v/>
      </c>
      <c r="J24" s="43">
        <f>IF(OR($A24="",$C24="",Assumptions!$B$4=""),"",Assumptions!$B$4)</f>
        <v/>
      </c>
      <c r="K24" s="44">
        <f>IF(OR($A24="",$C24="",Assumptions!$B$5=""),"",Assumptions!$B$5)</f>
        <v/>
      </c>
      <c r="L24" s="36">
        <f>IF(OR($H24="",$I24="",$J24="",$K24=""),"",IFERROR($H24*$I24*$J24*(1+$K24),""))</f>
        <v/>
      </c>
      <c r="M24" s="17" t="n"/>
      <c r="N24" s="17" t="n"/>
      <c r="O24" s="7">
        <f>IF(COUNTA($A24:$E24,$M24:$N24)=0,"",IFERROR(IF(OR($A24="",$B24="",$C24="",$D24="",$E24="",$M24="",$N24=""),"Complete inputs",IF(OR($F24="",$I24="",$J24="",$K24="",Assumptions!$B$6="",Assumptions!$B$7="",Assumptions!$B$8=""),"Check assumptions",IF(OR($A24&lt;Assumptions!$B$7,$A24&gt;Assumptions!$B$8),"Check date",IF(WEEKDAY($A24,2)&lt;&gt;1,"Check week start",IF($G24&gt;Assumptions!$B$6,"Review demand","Ready for review"))))),"Check inputs"))</f>
        <v/>
      </c>
    </row>
    <row r="25">
      <c r="A25" s="37" t="n"/>
      <c r="B25" s="17" t="n"/>
      <c r="C25" s="17" t="n"/>
      <c r="D25" s="38" t="n"/>
      <c r="E25" s="38" t="n"/>
      <c r="F25" s="39">
        <f>IF(OR($A25="",$C25=""),"",IFERROR(VLOOKUP($C25,Assumptions!$A$12:$C$111,2,FALSE),""))</f>
        <v/>
      </c>
      <c r="G25" s="39">
        <f>IF(OR($D25="",$E25=""),"",IFERROR(SUM($D25:$E25),""))</f>
        <v/>
      </c>
      <c r="H25" s="39">
        <f>IF(OR($F25="",$G25=""),"",IFERROR(MAX(0,$G25-$F25),""))</f>
        <v/>
      </c>
      <c r="I25" s="35">
        <f>IF(OR($A25="",$C25=""),"",IFERROR(VLOOKUP($C25,Assumptions!$A$12:$C$111,3,FALSE),""))</f>
        <v/>
      </c>
      <c r="J25" s="40">
        <f>IF(OR($A25="",$C25="",Assumptions!$B$4=""),"",Assumptions!$B$4)</f>
        <v/>
      </c>
      <c r="K25" s="41">
        <f>IF(OR($A25="",$C25="",Assumptions!$B$5=""),"",Assumptions!$B$5)</f>
        <v/>
      </c>
      <c r="L25" s="35">
        <f>IF(OR($H25="",$I25="",$J25="",$K25=""),"",IFERROR($H25*$I25*$J25*(1+$K25),""))</f>
        <v/>
      </c>
      <c r="M25" s="17" t="n"/>
      <c r="N25" s="17" t="n"/>
      <c r="O25" s="4">
        <f>IF(COUNTA($A25:$E25,$M25:$N25)=0,"",IFERROR(IF(OR($A25="",$B25="",$C25="",$D25="",$E25="",$M25="",$N25=""),"Complete inputs",IF(OR($F25="",$I25="",$J25="",$K25="",Assumptions!$B$6="",Assumptions!$B$7="",Assumptions!$B$8=""),"Check assumptions",IF(OR($A25&lt;Assumptions!$B$7,$A25&gt;Assumptions!$B$8),"Check date",IF(WEEKDAY($A25,2)&lt;&gt;1,"Check week start",IF($G25&gt;Assumptions!$B$6,"Review demand","Ready for review"))))),"Check inputs"))</f>
        <v/>
      </c>
    </row>
    <row r="26">
      <c r="A26" s="37" t="n"/>
      <c r="B26" s="17" t="n"/>
      <c r="C26" s="17" t="n"/>
      <c r="D26" s="38" t="n"/>
      <c r="E26" s="38" t="n"/>
      <c r="F26" s="42">
        <f>IF(OR($A26="",$C26=""),"",IFERROR(VLOOKUP($C26,Assumptions!$A$12:$C$111,2,FALSE),""))</f>
        <v/>
      </c>
      <c r="G26" s="42">
        <f>IF(OR($D26="",$E26=""),"",IFERROR(SUM($D26:$E26),""))</f>
        <v/>
      </c>
      <c r="H26" s="42">
        <f>IF(OR($F26="",$G26=""),"",IFERROR(MAX(0,$G26-$F26),""))</f>
        <v/>
      </c>
      <c r="I26" s="36">
        <f>IF(OR($A26="",$C26=""),"",IFERROR(VLOOKUP($C26,Assumptions!$A$12:$C$111,3,FALSE),""))</f>
        <v/>
      </c>
      <c r="J26" s="43">
        <f>IF(OR($A26="",$C26="",Assumptions!$B$4=""),"",Assumptions!$B$4)</f>
        <v/>
      </c>
      <c r="K26" s="44">
        <f>IF(OR($A26="",$C26="",Assumptions!$B$5=""),"",Assumptions!$B$5)</f>
        <v/>
      </c>
      <c r="L26" s="36">
        <f>IF(OR($H26="",$I26="",$J26="",$K26=""),"",IFERROR($H26*$I26*$J26*(1+$K26),""))</f>
        <v/>
      </c>
      <c r="M26" s="17" t="n"/>
      <c r="N26" s="17" t="n"/>
      <c r="O26" s="7">
        <f>IF(COUNTA($A26:$E26,$M26:$N26)=0,"",IFERROR(IF(OR($A26="",$B26="",$C26="",$D26="",$E26="",$M26="",$N26=""),"Complete inputs",IF(OR($F26="",$I26="",$J26="",$K26="",Assumptions!$B$6="",Assumptions!$B$7="",Assumptions!$B$8=""),"Check assumptions",IF(OR($A26&lt;Assumptions!$B$7,$A26&gt;Assumptions!$B$8),"Check date",IF(WEEKDAY($A26,2)&lt;&gt;1,"Check week start",IF($G26&gt;Assumptions!$B$6,"Review demand","Ready for review"))))),"Check inputs"))</f>
        <v/>
      </c>
    </row>
    <row r="27">
      <c r="A27" s="37" t="n"/>
      <c r="B27" s="17" t="n"/>
      <c r="C27" s="17" t="n"/>
      <c r="D27" s="38" t="n"/>
      <c r="E27" s="38" t="n"/>
      <c r="F27" s="39">
        <f>IF(OR($A27="",$C27=""),"",IFERROR(VLOOKUP($C27,Assumptions!$A$12:$C$111,2,FALSE),""))</f>
        <v/>
      </c>
      <c r="G27" s="39">
        <f>IF(OR($D27="",$E27=""),"",IFERROR(SUM($D27:$E27),""))</f>
        <v/>
      </c>
      <c r="H27" s="39">
        <f>IF(OR($F27="",$G27=""),"",IFERROR(MAX(0,$G27-$F27),""))</f>
        <v/>
      </c>
      <c r="I27" s="35">
        <f>IF(OR($A27="",$C27=""),"",IFERROR(VLOOKUP($C27,Assumptions!$A$12:$C$111,3,FALSE),""))</f>
        <v/>
      </c>
      <c r="J27" s="40">
        <f>IF(OR($A27="",$C27="",Assumptions!$B$4=""),"",Assumptions!$B$4)</f>
        <v/>
      </c>
      <c r="K27" s="41">
        <f>IF(OR($A27="",$C27="",Assumptions!$B$5=""),"",Assumptions!$B$5)</f>
        <v/>
      </c>
      <c r="L27" s="35">
        <f>IF(OR($H27="",$I27="",$J27="",$K27=""),"",IFERROR($H27*$I27*$J27*(1+$K27),""))</f>
        <v/>
      </c>
      <c r="M27" s="17" t="n"/>
      <c r="N27" s="17" t="n"/>
      <c r="O27" s="4">
        <f>IF(COUNTA($A27:$E27,$M27:$N27)=0,"",IFERROR(IF(OR($A27="",$B27="",$C27="",$D27="",$E27="",$M27="",$N27=""),"Complete inputs",IF(OR($F27="",$I27="",$J27="",$K27="",Assumptions!$B$6="",Assumptions!$B$7="",Assumptions!$B$8=""),"Check assumptions",IF(OR($A27&lt;Assumptions!$B$7,$A27&gt;Assumptions!$B$8),"Check date",IF(WEEKDAY($A27,2)&lt;&gt;1,"Check week start",IF($G27&gt;Assumptions!$B$6,"Review demand","Ready for review"))))),"Check inputs"))</f>
        <v/>
      </c>
    </row>
    <row r="28">
      <c r="A28" s="37" t="n"/>
      <c r="B28" s="17" t="n"/>
      <c r="C28" s="17" t="n"/>
      <c r="D28" s="38" t="n"/>
      <c r="E28" s="38" t="n"/>
      <c r="F28" s="42">
        <f>IF(OR($A28="",$C28=""),"",IFERROR(VLOOKUP($C28,Assumptions!$A$12:$C$111,2,FALSE),""))</f>
        <v/>
      </c>
      <c r="G28" s="42">
        <f>IF(OR($D28="",$E28=""),"",IFERROR(SUM($D28:$E28),""))</f>
        <v/>
      </c>
      <c r="H28" s="42">
        <f>IF(OR($F28="",$G28=""),"",IFERROR(MAX(0,$G28-$F28),""))</f>
        <v/>
      </c>
      <c r="I28" s="36">
        <f>IF(OR($A28="",$C28=""),"",IFERROR(VLOOKUP($C28,Assumptions!$A$12:$C$111,3,FALSE),""))</f>
        <v/>
      </c>
      <c r="J28" s="43">
        <f>IF(OR($A28="",$C28="",Assumptions!$B$4=""),"",Assumptions!$B$4)</f>
        <v/>
      </c>
      <c r="K28" s="44">
        <f>IF(OR($A28="",$C28="",Assumptions!$B$5=""),"",Assumptions!$B$5)</f>
        <v/>
      </c>
      <c r="L28" s="36">
        <f>IF(OR($H28="",$I28="",$J28="",$K28=""),"",IFERROR($H28*$I28*$J28*(1+$K28),""))</f>
        <v/>
      </c>
      <c r="M28" s="17" t="n"/>
      <c r="N28" s="17" t="n"/>
      <c r="O28" s="7">
        <f>IF(COUNTA($A28:$E28,$M28:$N28)=0,"",IFERROR(IF(OR($A28="",$B28="",$C28="",$D28="",$E28="",$M28="",$N28=""),"Complete inputs",IF(OR($F28="",$I28="",$J28="",$K28="",Assumptions!$B$6="",Assumptions!$B$7="",Assumptions!$B$8=""),"Check assumptions",IF(OR($A28&lt;Assumptions!$B$7,$A28&gt;Assumptions!$B$8),"Check date",IF(WEEKDAY($A28,2)&lt;&gt;1,"Check week start",IF($G28&gt;Assumptions!$B$6,"Review demand","Ready for review"))))),"Check inputs"))</f>
        <v/>
      </c>
    </row>
    <row r="29">
      <c r="A29" s="37" t="n"/>
      <c r="B29" s="17" t="n"/>
      <c r="C29" s="17" t="n"/>
      <c r="D29" s="38" t="n"/>
      <c r="E29" s="38" t="n"/>
      <c r="F29" s="39">
        <f>IF(OR($A29="",$C29=""),"",IFERROR(VLOOKUP($C29,Assumptions!$A$12:$C$111,2,FALSE),""))</f>
        <v/>
      </c>
      <c r="G29" s="39">
        <f>IF(OR($D29="",$E29=""),"",IFERROR(SUM($D29:$E29),""))</f>
        <v/>
      </c>
      <c r="H29" s="39">
        <f>IF(OR($F29="",$G29=""),"",IFERROR(MAX(0,$G29-$F29),""))</f>
        <v/>
      </c>
      <c r="I29" s="35">
        <f>IF(OR($A29="",$C29=""),"",IFERROR(VLOOKUP($C29,Assumptions!$A$12:$C$111,3,FALSE),""))</f>
        <v/>
      </c>
      <c r="J29" s="40">
        <f>IF(OR($A29="",$C29="",Assumptions!$B$4=""),"",Assumptions!$B$4)</f>
        <v/>
      </c>
      <c r="K29" s="41">
        <f>IF(OR($A29="",$C29="",Assumptions!$B$5=""),"",Assumptions!$B$5)</f>
        <v/>
      </c>
      <c r="L29" s="35">
        <f>IF(OR($H29="",$I29="",$J29="",$K29=""),"",IFERROR($H29*$I29*$J29*(1+$K29),""))</f>
        <v/>
      </c>
      <c r="M29" s="17" t="n"/>
      <c r="N29" s="17" t="n"/>
      <c r="O29" s="4">
        <f>IF(COUNTA($A29:$E29,$M29:$N29)=0,"",IFERROR(IF(OR($A29="",$B29="",$C29="",$D29="",$E29="",$M29="",$N29=""),"Complete inputs",IF(OR($F29="",$I29="",$J29="",$K29="",Assumptions!$B$6="",Assumptions!$B$7="",Assumptions!$B$8=""),"Check assumptions",IF(OR($A29&lt;Assumptions!$B$7,$A29&gt;Assumptions!$B$8),"Check date",IF(WEEKDAY($A29,2)&lt;&gt;1,"Check week start",IF($G29&gt;Assumptions!$B$6,"Review demand","Ready for review"))))),"Check inputs"))</f>
        <v/>
      </c>
    </row>
    <row r="30">
      <c r="A30" s="37" t="n"/>
      <c r="B30" s="17" t="n"/>
      <c r="C30" s="17" t="n"/>
      <c r="D30" s="38" t="n"/>
      <c r="E30" s="38" t="n"/>
      <c r="F30" s="42">
        <f>IF(OR($A30="",$C30=""),"",IFERROR(VLOOKUP($C30,Assumptions!$A$12:$C$111,2,FALSE),""))</f>
        <v/>
      </c>
      <c r="G30" s="42">
        <f>IF(OR($D30="",$E30=""),"",IFERROR(SUM($D30:$E30),""))</f>
        <v/>
      </c>
      <c r="H30" s="42">
        <f>IF(OR($F30="",$G30=""),"",IFERROR(MAX(0,$G30-$F30),""))</f>
        <v/>
      </c>
      <c r="I30" s="36">
        <f>IF(OR($A30="",$C30=""),"",IFERROR(VLOOKUP($C30,Assumptions!$A$12:$C$111,3,FALSE),""))</f>
        <v/>
      </c>
      <c r="J30" s="43">
        <f>IF(OR($A30="",$C30="",Assumptions!$B$4=""),"",Assumptions!$B$4)</f>
        <v/>
      </c>
      <c r="K30" s="44">
        <f>IF(OR($A30="",$C30="",Assumptions!$B$5=""),"",Assumptions!$B$5)</f>
        <v/>
      </c>
      <c r="L30" s="36">
        <f>IF(OR($H30="",$I30="",$J30="",$K30=""),"",IFERROR($H30*$I30*$J30*(1+$K30),""))</f>
        <v/>
      </c>
      <c r="M30" s="17" t="n"/>
      <c r="N30" s="17" t="n"/>
      <c r="O30" s="7">
        <f>IF(COUNTA($A30:$E30,$M30:$N30)=0,"",IFERROR(IF(OR($A30="",$B30="",$C30="",$D30="",$E30="",$M30="",$N30=""),"Complete inputs",IF(OR($F30="",$I30="",$J30="",$K30="",Assumptions!$B$6="",Assumptions!$B$7="",Assumptions!$B$8=""),"Check assumptions",IF(OR($A30&lt;Assumptions!$B$7,$A30&gt;Assumptions!$B$8),"Check date",IF(WEEKDAY($A30,2)&lt;&gt;1,"Check week start",IF($G30&gt;Assumptions!$B$6,"Review demand","Ready for review"))))),"Check inputs"))</f>
        <v/>
      </c>
    </row>
    <row r="31">
      <c r="A31" s="37" t="n"/>
      <c r="B31" s="17" t="n"/>
      <c r="C31" s="17" t="n"/>
      <c r="D31" s="38" t="n"/>
      <c r="E31" s="38" t="n"/>
      <c r="F31" s="39">
        <f>IF(OR($A31="",$C31=""),"",IFERROR(VLOOKUP($C31,Assumptions!$A$12:$C$111,2,FALSE),""))</f>
        <v/>
      </c>
      <c r="G31" s="39">
        <f>IF(OR($D31="",$E31=""),"",IFERROR(SUM($D31:$E31),""))</f>
        <v/>
      </c>
      <c r="H31" s="39">
        <f>IF(OR($F31="",$G31=""),"",IFERROR(MAX(0,$G31-$F31),""))</f>
        <v/>
      </c>
      <c r="I31" s="35">
        <f>IF(OR($A31="",$C31=""),"",IFERROR(VLOOKUP($C31,Assumptions!$A$12:$C$111,3,FALSE),""))</f>
        <v/>
      </c>
      <c r="J31" s="40">
        <f>IF(OR($A31="",$C31="",Assumptions!$B$4=""),"",Assumptions!$B$4)</f>
        <v/>
      </c>
      <c r="K31" s="41">
        <f>IF(OR($A31="",$C31="",Assumptions!$B$5=""),"",Assumptions!$B$5)</f>
        <v/>
      </c>
      <c r="L31" s="35">
        <f>IF(OR($H31="",$I31="",$J31="",$K31=""),"",IFERROR($H31*$I31*$J31*(1+$K31),""))</f>
        <v/>
      </c>
      <c r="M31" s="17" t="n"/>
      <c r="N31" s="17" t="n"/>
      <c r="O31" s="4">
        <f>IF(COUNTA($A31:$E31,$M31:$N31)=0,"",IFERROR(IF(OR($A31="",$B31="",$C31="",$D31="",$E31="",$M31="",$N31=""),"Complete inputs",IF(OR($F31="",$I31="",$J31="",$K31="",Assumptions!$B$6="",Assumptions!$B$7="",Assumptions!$B$8=""),"Check assumptions",IF(OR($A31&lt;Assumptions!$B$7,$A31&gt;Assumptions!$B$8),"Check date",IF(WEEKDAY($A31,2)&lt;&gt;1,"Check week start",IF($G31&gt;Assumptions!$B$6,"Review demand","Ready for review"))))),"Check inputs"))</f>
        <v/>
      </c>
    </row>
    <row r="32">
      <c r="A32" s="37" t="n"/>
      <c r="B32" s="17" t="n"/>
      <c r="C32" s="17" t="n"/>
      <c r="D32" s="38" t="n"/>
      <c r="E32" s="38" t="n"/>
      <c r="F32" s="42">
        <f>IF(OR($A32="",$C32=""),"",IFERROR(VLOOKUP($C32,Assumptions!$A$12:$C$111,2,FALSE),""))</f>
        <v/>
      </c>
      <c r="G32" s="42">
        <f>IF(OR($D32="",$E32=""),"",IFERROR(SUM($D32:$E32),""))</f>
        <v/>
      </c>
      <c r="H32" s="42">
        <f>IF(OR($F32="",$G32=""),"",IFERROR(MAX(0,$G32-$F32),""))</f>
        <v/>
      </c>
      <c r="I32" s="36">
        <f>IF(OR($A32="",$C32=""),"",IFERROR(VLOOKUP($C32,Assumptions!$A$12:$C$111,3,FALSE),""))</f>
        <v/>
      </c>
      <c r="J32" s="43">
        <f>IF(OR($A32="",$C32="",Assumptions!$B$4=""),"",Assumptions!$B$4)</f>
        <v/>
      </c>
      <c r="K32" s="44">
        <f>IF(OR($A32="",$C32="",Assumptions!$B$5=""),"",Assumptions!$B$5)</f>
        <v/>
      </c>
      <c r="L32" s="36">
        <f>IF(OR($H32="",$I32="",$J32="",$K32=""),"",IFERROR($H32*$I32*$J32*(1+$K32),""))</f>
        <v/>
      </c>
      <c r="M32" s="17" t="n"/>
      <c r="N32" s="17" t="n"/>
      <c r="O32" s="7">
        <f>IF(COUNTA($A32:$E32,$M32:$N32)=0,"",IFERROR(IF(OR($A32="",$B32="",$C32="",$D32="",$E32="",$M32="",$N32=""),"Complete inputs",IF(OR($F32="",$I32="",$J32="",$K32="",Assumptions!$B$6="",Assumptions!$B$7="",Assumptions!$B$8=""),"Check assumptions",IF(OR($A32&lt;Assumptions!$B$7,$A32&gt;Assumptions!$B$8),"Check date",IF(WEEKDAY($A32,2)&lt;&gt;1,"Check week start",IF($G32&gt;Assumptions!$B$6,"Review demand","Ready for review"))))),"Check inputs"))</f>
        <v/>
      </c>
    </row>
    <row r="33">
      <c r="A33" s="37" t="n"/>
      <c r="B33" s="17" t="n"/>
      <c r="C33" s="17" t="n"/>
      <c r="D33" s="38" t="n"/>
      <c r="E33" s="38" t="n"/>
      <c r="F33" s="39">
        <f>IF(OR($A33="",$C33=""),"",IFERROR(VLOOKUP($C33,Assumptions!$A$12:$C$111,2,FALSE),""))</f>
        <v/>
      </c>
      <c r="G33" s="39">
        <f>IF(OR($D33="",$E33=""),"",IFERROR(SUM($D33:$E33),""))</f>
        <v/>
      </c>
      <c r="H33" s="39">
        <f>IF(OR($F33="",$G33=""),"",IFERROR(MAX(0,$G33-$F33),""))</f>
        <v/>
      </c>
      <c r="I33" s="35">
        <f>IF(OR($A33="",$C33=""),"",IFERROR(VLOOKUP($C33,Assumptions!$A$12:$C$111,3,FALSE),""))</f>
        <v/>
      </c>
      <c r="J33" s="40">
        <f>IF(OR($A33="",$C33="",Assumptions!$B$4=""),"",Assumptions!$B$4)</f>
        <v/>
      </c>
      <c r="K33" s="41">
        <f>IF(OR($A33="",$C33="",Assumptions!$B$5=""),"",Assumptions!$B$5)</f>
        <v/>
      </c>
      <c r="L33" s="35">
        <f>IF(OR($H33="",$I33="",$J33="",$K33=""),"",IFERROR($H33*$I33*$J33*(1+$K33),""))</f>
        <v/>
      </c>
      <c r="M33" s="17" t="n"/>
      <c r="N33" s="17" t="n"/>
      <c r="O33" s="4">
        <f>IF(COUNTA($A33:$E33,$M33:$N33)=0,"",IFERROR(IF(OR($A33="",$B33="",$C33="",$D33="",$E33="",$M33="",$N33=""),"Complete inputs",IF(OR($F33="",$I33="",$J33="",$K33="",Assumptions!$B$6="",Assumptions!$B$7="",Assumptions!$B$8=""),"Check assumptions",IF(OR($A33&lt;Assumptions!$B$7,$A33&gt;Assumptions!$B$8),"Check date",IF(WEEKDAY($A33,2)&lt;&gt;1,"Check week start",IF($G33&gt;Assumptions!$B$6,"Review demand","Ready for review"))))),"Check inputs"))</f>
        <v/>
      </c>
    </row>
    <row r="34">
      <c r="A34" s="37" t="n"/>
      <c r="B34" s="17" t="n"/>
      <c r="C34" s="17" t="n"/>
      <c r="D34" s="38" t="n"/>
      <c r="E34" s="38" t="n"/>
      <c r="F34" s="42">
        <f>IF(OR($A34="",$C34=""),"",IFERROR(VLOOKUP($C34,Assumptions!$A$12:$C$111,2,FALSE),""))</f>
        <v/>
      </c>
      <c r="G34" s="42">
        <f>IF(OR($D34="",$E34=""),"",IFERROR(SUM($D34:$E34),""))</f>
        <v/>
      </c>
      <c r="H34" s="42">
        <f>IF(OR($F34="",$G34=""),"",IFERROR(MAX(0,$G34-$F34),""))</f>
        <v/>
      </c>
      <c r="I34" s="36">
        <f>IF(OR($A34="",$C34=""),"",IFERROR(VLOOKUP($C34,Assumptions!$A$12:$C$111,3,FALSE),""))</f>
        <v/>
      </c>
      <c r="J34" s="43">
        <f>IF(OR($A34="",$C34="",Assumptions!$B$4=""),"",Assumptions!$B$4)</f>
        <v/>
      </c>
      <c r="K34" s="44">
        <f>IF(OR($A34="",$C34="",Assumptions!$B$5=""),"",Assumptions!$B$5)</f>
        <v/>
      </c>
      <c r="L34" s="36">
        <f>IF(OR($H34="",$I34="",$J34="",$K34=""),"",IFERROR($H34*$I34*$J34*(1+$K34),""))</f>
        <v/>
      </c>
      <c r="M34" s="17" t="n"/>
      <c r="N34" s="17" t="n"/>
      <c r="O34" s="7">
        <f>IF(COUNTA($A34:$E34,$M34:$N34)=0,"",IFERROR(IF(OR($A34="",$B34="",$C34="",$D34="",$E34="",$M34="",$N34=""),"Complete inputs",IF(OR($F34="",$I34="",$J34="",$K34="",Assumptions!$B$6="",Assumptions!$B$7="",Assumptions!$B$8=""),"Check assumptions",IF(OR($A34&lt;Assumptions!$B$7,$A34&gt;Assumptions!$B$8),"Check date",IF(WEEKDAY($A34,2)&lt;&gt;1,"Check week start",IF($G34&gt;Assumptions!$B$6,"Review demand","Ready for review"))))),"Check inputs"))</f>
        <v/>
      </c>
    </row>
    <row r="35">
      <c r="A35" s="37" t="n"/>
      <c r="B35" s="17" t="n"/>
      <c r="C35" s="17" t="n"/>
      <c r="D35" s="38" t="n"/>
      <c r="E35" s="38" t="n"/>
      <c r="F35" s="39">
        <f>IF(OR($A35="",$C35=""),"",IFERROR(VLOOKUP($C35,Assumptions!$A$12:$C$111,2,FALSE),""))</f>
        <v/>
      </c>
      <c r="G35" s="39">
        <f>IF(OR($D35="",$E35=""),"",IFERROR(SUM($D35:$E35),""))</f>
        <v/>
      </c>
      <c r="H35" s="39">
        <f>IF(OR($F35="",$G35=""),"",IFERROR(MAX(0,$G35-$F35),""))</f>
        <v/>
      </c>
      <c r="I35" s="35">
        <f>IF(OR($A35="",$C35=""),"",IFERROR(VLOOKUP($C35,Assumptions!$A$12:$C$111,3,FALSE),""))</f>
        <v/>
      </c>
      <c r="J35" s="40">
        <f>IF(OR($A35="",$C35="",Assumptions!$B$4=""),"",Assumptions!$B$4)</f>
        <v/>
      </c>
      <c r="K35" s="41">
        <f>IF(OR($A35="",$C35="",Assumptions!$B$5=""),"",Assumptions!$B$5)</f>
        <v/>
      </c>
      <c r="L35" s="35">
        <f>IF(OR($H35="",$I35="",$J35="",$K35=""),"",IFERROR($H35*$I35*$J35*(1+$K35),""))</f>
        <v/>
      </c>
      <c r="M35" s="17" t="n"/>
      <c r="N35" s="17" t="n"/>
      <c r="O35" s="4">
        <f>IF(COUNTA($A35:$E35,$M35:$N35)=0,"",IFERROR(IF(OR($A35="",$B35="",$C35="",$D35="",$E35="",$M35="",$N35=""),"Complete inputs",IF(OR($F35="",$I35="",$J35="",$K35="",Assumptions!$B$6="",Assumptions!$B$7="",Assumptions!$B$8=""),"Check assumptions",IF(OR($A35&lt;Assumptions!$B$7,$A35&gt;Assumptions!$B$8),"Check date",IF(WEEKDAY($A35,2)&lt;&gt;1,"Check week start",IF($G35&gt;Assumptions!$B$6,"Review demand","Ready for review"))))),"Check inputs"))</f>
        <v/>
      </c>
    </row>
    <row r="36">
      <c r="A36" s="37" t="n"/>
      <c r="B36" s="17" t="n"/>
      <c r="C36" s="17" t="n"/>
      <c r="D36" s="38" t="n"/>
      <c r="E36" s="38" t="n"/>
      <c r="F36" s="42">
        <f>IF(OR($A36="",$C36=""),"",IFERROR(VLOOKUP($C36,Assumptions!$A$12:$C$111,2,FALSE),""))</f>
        <v/>
      </c>
      <c r="G36" s="42">
        <f>IF(OR($D36="",$E36=""),"",IFERROR(SUM($D36:$E36),""))</f>
        <v/>
      </c>
      <c r="H36" s="42">
        <f>IF(OR($F36="",$G36=""),"",IFERROR(MAX(0,$G36-$F36),""))</f>
        <v/>
      </c>
      <c r="I36" s="36">
        <f>IF(OR($A36="",$C36=""),"",IFERROR(VLOOKUP($C36,Assumptions!$A$12:$C$111,3,FALSE),""))</f>
        <v/>
      </c>
      <c r="J36" s="43">
        <f>IF(OR($A36="",$C36="",Assumptions!$B$4=""),"",Assumptions!$B$4)</f>
        <v/>
      </c>
      <c r="K36" s="44">
        <f>IF(OR($A36="",$C36="",Assumptions!$B$5=""),"",Assumptions!$B$5)</f>
        <v/>
      </c>
      <c r="L36" s="36">
        <f>IF(OR($H36="",$I36="",$J36="",$K36=""),"",IFERROR($H36*$I36*$J36*(1+$K36),""))</f>
        <v/>
      </c>
      <c r="M36" s="17" t="n"/>
      <c r="N36" s="17" t="n"/>
      <c r="O36" s="7">
        <f>IF(COUNTA($A36:$E36,$M36:$N36)=0,"",IFERROR(IF(OR($A36="",$B36="",$C36="",$D36="",$E36="",$M36="",$N36=""),"Complete inputs",IF(OR($F36="",$I36="",$J36="",$K36="",Assumptions!$B$6="",Assumptions!$B$7="",Assumptions!$B$8=""),"Check assumptions",IF(OR($A36&lt;Assumptions!$B$7,$A36&gt;Assumptions!$B$8),"Check date",IF(WEEKDAY($A36,2)&lt;&gt;1,"Check week start",IF($G36&gt;Assumptions!$B$6,"Review demand","Ready for review"))))),"Check inputs"))</f>
        <v/>
      </c>
    </row>
    <row r="37">
      <c r="A37" s="37" t="n"/>
      <c r="B37" s="17" t="n"/>
      <c r="C37" s="17" t="n"/>
      <c r="D37" s="38" t="n"/>
      <c r="E37" s="38" t="n"/>
      <c r="F37" s="39">
        <f>IF(OR($A37="",$C37=""),"",IFERROR(VLOOKUP($C37,Assumptions!$A$12:$C$111,2,FALSE),""))</f>
        <v/>
      </c>
      <c r="G37" s="39">
        <f>IF(OR($D37="",$E37=""),"",IFERROR(SUM($D37:$E37),""))</f>
        <v/>
      </c>
      <c r="H37" s="39">
        <f>IF(OR($F37="",$G37=""),"",IFERROR(MAX(0,$G37-$F37),""))</f>
        <v/>
      </c>
      <c r="I37" s="35">
        <f>IF(OR($A37="",$C37=""),"",IFERROR(VLOOKUP($C37,Assumptions!$A$12:$C$111,3,FALSE),""))</f>
        <v/>
      </c>
      <c r="J37" s="40">
        <f>IF(OR($A37="",$C37="",Assumptions!$B$4=""),"",Assumptions!$B$4)</f>
        <v/>
      </c>
      <c r="K37" s="41">
        <f>IF(OR($A37="",$C37="",Assumptions!$B$5=""),"",Assumptions!$B$5)</f>
        <v/>
      </c>
      <c r="L37" s="35">
        <f>IF(OR($H37="",$I37="",$J37="",$K37=""),"",IFERROR($H37*$I37*$J37*(1+$K37),""))</f>
        <v/>
      </c>
      <c r="M37" s="17" t="n"/>
      <c r="N37" s="17" t="n"/>
      <c r="O37" s="4">
        <f>IF(COUNTA($A37:$E37,$M37:$N37)=0,"",IFERROR(IF(OR($A37="",$B37="",$C37="",$D37="",$E37="",$M37="",$N37=""),"Complete inputs",IF(OR($F37="",$I37="",$J37="",$K37="",Assumptions!$B$6="",Assumptions!$B$7="",Assumptions!$B$8=""),"Check assumptions",IF(OR($A37&lt;Assumptions!$B$7,$A37&gt;Assumptions!$B$8),"Check date",IF(WEEKDAY($A37,2)&lt;&gt;1,"Check week start",IF($G37&gt;Assumptions!$B$6,"Review demand","Ready for review"))))),"Check inputs"))</f>
        <v/>
      </c>
    </row>
    <row r="38">
      <c r="A38" s="37" t="n"/>
      <c r="B38" s="17" t="n"/>
      <c r="C38" s="17" t="n"/>
      <c r="D38" s="38" t="n"/>
      <c r="E38" s="38" t="n"/>
      <c r="F38" s="42">
        <f>IF(OR($A38="",$C38=""),"",IFERROR(VLOOKUP($C38,Assumptions!$A$12:$C$111,2,FALSE),""))</f>
        <v/>
      </c>
      <c r="G38" s="42">
        <f>IF(OR($D38="",$E38=""),"",IFERROR(SUM($D38:$E38),""))</f>
        <v/>
      </c>
      <c r="H38" s="42">
        <f>IF(OR($F38="",$G38=""),"",IFERROR(MAX(0,$G38-$F38),""))</f>
        <v/>
      </c>
      <c r="I38" s="36">
        <f>IF(OR($A38="",$C38=""),"",IFERROR(VLOOKUP($C38,Assumptions!$A$12:$C$111,3,FALSE),""))</f>
        <v/>
      </c>
      <c r="J38" s="43">
        <f>IF(OR($A38="",$C38="",Assumptions!$B$4=""),"",Assumptions!$B$4)</f>
        <v/>
      </c>
      <c r="K38" s="44">
        <f>IF(OR($A38="",$C38="",Assumptions!$B$5=""),"",Assumptions!$B$5)</f>
        <v/>
      </c>
      <c r="L38" s="36">
        <f>IF(OR($H38="",$I38="",$J38="",$K38=""),"",IFERROR($H38*$I38*$J38*(1+$K38),""))</f>
        <v/>
      </c>
      <c r="M38" s="17" t="n"/>
      <c r="N38" s="17" t="n"/>
      <c r="O38" s="7">
        <f>IF(COUNTA($A38:$E38,$M38:$N38)=0,"",IFERROR(IF(OR($A38="",$B38="",$C38="",$D38="",$E38="",$M38="",$N38=""),"Complete inputs",IF(OR($F38="",$I38="",$J38="",$K38="",Assumptions!$B$6="",Assumptions!$B$7="",Assumptions!$B$8=""),"Check assumptions",IF(OR($A38&lt;Assumptions!$B$7,$A38&gt;Assumptions!$B$8),"Check date",IF(WEEKDAY($A38,2)&lt;&gt;1,"Check week start",IF($G38&gt;Assumptions!$B$6,"Review demand","Ready for review"))))),"Check inputs"))</f>
        <v/>
      </c>
    </row>
    <row r="39">
      <c r="A39" s="37" t="n"/>
      <c r="B39" s="17" t="n"/>
      <c r="C39" s="17" t="n"/>
      <c r="D39" s="38" t="n"/>
      <c r="E39" s="38" t="n"/>
      <c r="F39" s="39">
        <f>IF(OR($A39="",$C39=""),"",IFERROR(VLOOKUP($C39,Assumptions!$A$12:$C$111,2,FALSE),""))</f>
        <v/>
      </c>
      <c r="G39" s="39">
        <f>IF(OR($D39="",$E39=""),"",IFERROR(SUM($D39:$E39),""))</f>
        <v/>
      </c>
      <c r="H39" s="39">
        <f>IF(OR($F39="",$G39=""),"",IFERROR(MAX(0,$G39-$F39),""))</f>
        <v/>
      </c>
      <c r="I39" s="35">
        <f>IF(OR($A39="",$C39=""),"",IFERROR(VLOOKUP($C39,Assumptions!$A$12:$C$111,3,FALSE),""))</f>
        <v/>
      </c>
      <c r="J39" s="40">
        <f>IF(OR($A39="",$C39="",Assumptions!$B$4=""),"",Assumptions!$B$4)</f>
        <v/>
      </c>
      <c r="K39" s="41">
        <f>IF(OR($A39="",$C39="",Assumptions!$B$5=""),"",Assumptions!$B$5)</f>
        <v/>
      </c>
      <c r="L39" s="35">
        <f>IF(OR($H39="",$I39="",$J39="",$K39=""),"",IFERROR($H39*$I39*$J39*(1+$K39),""))</f>
        <v/>
      </c>
      <c r="M39" s="17" t="n"/>
      <c r="N39" s="17" t="n"/>
      <c r="O39" s="4">
        <f>IF(COUNTA($A39:$E39,$M39:$N39)=0,"",IFERROR(IF(OR($A39="",$B39="",$C39="",$D39="",$E39="",$M39="",$N39=""),"Complete inputs",IF(OR($F39="",$I39="",$J39="",$K39="",Assumptions!$B$6="",Assumptions!$B$7="",Assumptions!$B$8=""),"Check assumptions",IF(OR($A39&lt;Assumptions!$B$7,$A39&gt;Assumptions!$B$8),"Check date",IF(WEEKDAY($A39,2)&lt;&gt;1,"Check week start",IF($G39&gt;Assumptions!$B$6,"Review demand","Ready for review"))))),"Check inputs"))</f>
        <v/>
      </c>
    </row>
    <row r="40">
      <c r="A40" s="37" t="n"/>
      <c r="B40" s="17" t="n"/>
      <c r="C40" s="17" t="n"/>
      <c r="D40" s="38" t="n"/>
      <c r="E40" s="38" t="n"/>
      <c r="F40" s="42">
        <f>IF(OR($A40="",$C40=""),"",IFERROR(VLOOKUP($C40,Assumptions!$A$12:$C$111,2,FALSE),""))</f>
        <v/>
      </c>
      <c r="G40" s="42">
        <f>IF(OR($D40="",$E40=""),"",IFERROR(SUM($D40:$E40),""))</f>
        <v/>
      </c>
      <c r="H40" s="42">
        <f>IF(OR($F40="",$G40=""),"",IFERROR(MAX(0,$G40-$F40),""))</f>
        <v/>
      </c>
      <c r="I40" s="36">
        <f>IF(OR($A40="",$C40=""),"",IFERROR(VLOOKUP($C40,Assumptions!$A$12:$C$111,3,FALSE),""))</f>
        <v/>
      </c>
      <c r="J40" s="43">
        <f>IF(OR($A40="",$C40="",Assumptions!$B$4=""),"",Assumptions!$B$4)</f>
        <v/>
      </c>
      <c r="K40" s="44">
        <f>IF(OR($A40="",$C40="",Assumptions!$B$5=""),"",Assumptions!$B$5)</f>
        <v/>
      </c>
      <c r="L40" s="36">
        <f>IF(OR($H40="",$I40="",$J40="",$K40=""),"",IFERROR($H40*$I40*$J40*(1+$K40),""))</f>
        <v/>
      </c>
      <c r="M40" s="17" t="n"/>
      <c r="N40" s="17" t="n"/>
      <c r="O40" s="7">
        <f>IF(COUNTA($A40:$E40,$M40:$N40)=0,"",IFERROR(IF(OR($A40="",$B40="",$C40="",$D40="",$E40="",$M40="",$N40=""),"Complete inputs",IF(OR($F40="",$I40="",$J40="",$K40="",Assumptions!$B$6="",Assumptions!$B$7="",Assumptions!$B$8=""),"Check assumptions",IF(OR($A40&lt;Assumptions!$B$7,$A40&gt;Assumptions!$B$8),"Check date",IF(WEEKDAY($A40,2)&lt;&gt;1,"Check week start",IF($G40&gt;Assumptions!$B$6,"Review demand","Ready for review"))))),"Check inputs"))</f>
        <v/>
      </c>
    </row>
    <row r="41">
      <c r="A41" s="37" t="n"/>
      <c r="B41" s="17" t="n"/>
      <c r="C41" s="17" t="n"/>
      <c r="D41" s="38" t="n"/>
      <c r="E41" s="38" t="n"/>
      <c r="F41" s="39">
        <f>IF(OR($A41="",$C41=""),"",IFERROR(VLOOKUP($C41,Assumptions!$A$12:$C$111,2,FALSE),""))</f>
        <v/>
      </c>
      <c r="G41" s="39">
        <f>IF(OR($D41="",$E41=""),"",IFERROR(SUM($D41:$E41),""))</f>
        <v/>
      </c>
      <c r="H41" s="39">
        <f>IF(OR($F41="",$G41=""),"",IFERROR(MAX(0,$G41-$F41),""))</f>
        <v/>
      </c>
      <c r="I41" s="35">
        <f>IF(OR($A41="",$C41=""),"",IFERROR(VLOOKUP($C41,Assumptions!$A$12:$C$111,3,FALSE),""))</f>
        <v/>
      </c>
      <c r="J41" s="40">
        <f>IF(OR($A41="",$C41="",Assumptions!$B$4=""),"",Assumptions!$B$4)</f>
        <v/>
      </c>
      <c r="K41" s="41">
        <f>IF(OR($A41="",$C41="",Assumptions!$B$5=""),"",Assumptions!$B$5)</f>
        <v/>
      </c>
      <c r="L41" s="35">
        <f>IF(OR($H41="",$I41="",$J41="",$K41=""),"",IFERROR($H41*$I41*$J41*(1+$K41),""))</f>
        <v/>
      </c>
      <c r="M41" s="17" t="n"/>
      <c r="N41" s="17" t="n"/>
      <c r="O41" s="4">
        <f>IF(COUNTA($A41:$E41,$M41:$N41)=0,"",IFERROR(IF(OR($A41="",$B41="",$C41="",$D41="",$E41="",$M41="",$N41=""),"Complete inputs",IF(OR($F41="",$I41="",$J41="",$K41="",Assumptions!$B$6="",Assumptions!$B$7="",Assumptions!$B$8=""),"Check assumptions",IF(OR($A41&lt;Assumptions!$B$7,$A41&gt;Assumptions!$B$8),"Check date",IF(WEEKDAY($A41,2)&lt;&gt;1,"Check week start",IF($G41&gt;Assumptions!$B$6,"Review demand","Ready for review"))))),"Check inputs"))</f>
        <v/>
      </c>
    </row>
    <row r="42">
      <c r="A42" s="37" t="n"/>
      <c r="B42" s="17" t="n"/>
      <c r="C42" s="17" t="n"/>
      <c r="D42" s="38" t="n"/>
      <c r="E42" s="38" t="n"/>
      <c r="F42" s="42">
        <f>IF(OR($A42="",$C42=""),"",IFERROR(VLOOKUP($C42,Assumptions!$A$12:$C$111,2,FALSE),""))</f>
        <v/>
      </c>
      <c r="G42" s="42">
        <f>IF(OR($D42="",$E42=""),"",IFERROR(SUM($D42:$E42),""))</f>
        <v/>
      </c>
      <c r="H42" s="42">
        <f>IF(OR($F42="",$G42=""),"",IFERROR(MAX(0,$G42-$F42),""))</f>
        <v/>
      </c>
      <c r="I42" s="36">
        <f>IF(OR($A42="",$C42=""),"",IFERROR(VLOOKUP($C42,Assumptions!$A$12:$C$111,3,FALSE),""))</f>
        <v/>
      </c>
      <c r="J42" s="43">
        <f>IF(OR($A42="",$C42="",Assumptions!$B$4=""),"",Assumptions!$B$4)</f>
        <v/>
      </c>
      <c r="K42" s="44">
        <f>IF(OR($A42="",$C42="",Assumptions!$B$5=""),"",Assumptions!$B$5)</f>
        <v/>
      </c>
      <c r="L42" s="36">
        <f>IF(OR($H42="",$I42="",$J42="",$K42=""),"",IFERROR($H42*$I42*$J42*(1+$K42),""))</f>
        <v/>
      </c>
      <c r="M42" s="17" t="n"/>
      <c r="N42" s="17" t="n"/>
      <c r="O42" s="7">
        <f>IF(COUNTA($A42:$E42,$M42:$N42)=0,"",IFERROR(IF(OR($A42="",$B42="",$C42="",$D42="",$E42="",$M42="",$N42=""),"Complete inputs",IF(OR($F42="",$I42="",$J42="",$K42="",Assumptions!$B$6="",Assumptions!$B$7="",Assumptions!$B$8=""),"Check assumptions",IF(OR($A42&lt;Assumptions!$B$7,$A42&gt;Assumptions!$B$8),"Check date",IF(WEEKDAY($A42,2)&lt;&gt;1,"Check week start",IF($G42&gt;Assumptions!$B$6,"Review demand","Ready for review"))))),"Check inputs"))</f>
        <v/>
      </c>
    </row>
    <row r="43">
      <c r="A43" s="37" t="n"/>
      <c r="B43" s="17" t="n"/>
      <c r="C43" s="17" t="n"/>
      <c r="D43" s="38" t="n"/>
      <c r="E43" s="38" t="n"/>
      <c r="F43" s="39">
        <f>IF(OR($A43="",$C43=""),"",IFERROR(VLOOKUP($C43,Assumptions!$A$12:$C$111,2,FALSE),""))</f>
        <v/>
      </c>
      <c r="G43" s="39">
        <f>IF(OR($D43="",$E43=""),"",IFERROR(SUM($D43:$E43),""))</f>
        <v/>
      </c>
      <c r="H43" s="39">
        <f>IF(OR($F43="",$G43=""),"",IFERROR(MAX(0,$G43-$F43),""))</f>
        <v/>
      </c>
      <c r="I43" s="35">
        <f>IF(OR($A43="",$C43=""),"",IFERROR(VLOOKUP($C43,Assumptions!$A$12:$C$111,3,FALSE),""))</f>
        <v/>
      </c>
      <c r="J43" s="40">
        <f>IF(OR($A43="",$C43="",Assumptions!$B$4=""),"",Assumptions!$B$4)</f>
        <v/>
      </c>
      <c r="K43" s="41">
        <f>IF(OR($A43="",$C43="",Assumptions!$B$5=""),"",Assumptions!$B$5)</f>
        <v/>
      </c>
      <c r="L43" s="35">
        <f>IF(OR($H43="",$I43="",$J43="",$K43=""),"",IFERROR($H43*$I43*$J43*(1+$K43),""))</f>
        <v/>
      </c>
      <c r="M43" s="17" t="n"/>
      <c r="N43" s="17" t="n"/>
      <c r="O43" s="4">
        <f>IF(COUNTA($A43:$E43,$M43:$N43)=0,"",IFERROR(IF(OR($A43="",$B43="",$C43="",$D43="",$E43="",$M43="",$N43=""),"Complete inputs",IF(OR($F43="",$I43="",$J43="",$K43="",Assumptions!$B$6="",Assumptions!$B$7="",Assumptions!$B$8=""),"Check assumptions",IF(OR($A43&lt;Assumptions!$B$7,$A43&gt;Assumptions!$B$8),"Check date",IF(WEEKDAY($A43,2)&lt;&gt;1,"Check week start",IF($G43&gt;Assumptions!$B$6,"Review demand","Ready for review"))))),"Check inputs"))</f>
        <v/>
      </c>
    </row>
    <row r="44">
      <c r="A44" s="37" t="n"/>
      <c r="B44" s="17" t="n"/>
      <c r="C44" s="17" t="n"/>
      <c r="D44" s="38" t="n"/>
      <c r="E44" s="38" t="n"/>
      <c r="F44" s="42">
        <f>IF(OR($A44="",$C44=""),"",IFERROR(VLOOKUP($C44,Assumptions!$A$12:$C$111,2,FALSE),""))</f>
        <v/>
      </c>
      <c r="G44" s="42">
        <f>IF(OR($D44="",$E44=""),"",IFERROR(SUM($D44:$E44),""))</f>
        <v/>
      </c>
      <c r="H44" s="42">
        <f>IF(OR($F44="",$G44=""),"",IFERROR(MAX(0,$G44-$F44),""))</f>
        <v/>
      </c>
      <c r="I44" s="36">
        <f>IF(OR($A44="",$C44=""),"",IFERROR(VLOOKUP($C44,Assumptions!$A$12:$C$111,3,FALSE),""))</f>
        <v/>
      </c>
      <c r="J44" s="43">
        <f>IF(OR($A44="",$C44="",Assumptions!$B$4=""),"",Assumptions!$B$4)</f>
        <v/>
      </c>
      <c r="K44" s="44">
        <f>IF(OR($A44="",$C44="",Assumptions!$B$5=""),"",Assumptions!$B$5)</f>
        <v/>
      </c>
      <c r="L44" s="36">
        <f>IF(OR($H44="",$I44="",$J44="",$K44=""),"",IFERROR($H44*$I44*$J44*(1+$K44),""))</f>
        <v/>
      </c>
      <c r="M44" s="17" t="n"/>
      <c r="N44" s="17" t="n"/>
      <c r="O44" s="7">
        <f>IF(COUNTA($A44:$E44,$M44:$N44)=0,"",IFERROR(IF(OR($A44="",$B44="",$C44="",$D44="",$E44="",$M44="",$N44=""),"Complete inputs",IF(OR($F44="",$I44="",$J44="",$K44="",Assumptions!$B$6="",Assumptions!$B$7="",Assumptions!$B$8=""),"Check assumptions",IF(OR($A44&lt;Assumptions!$B$7,$A44&gt;Assumptions!$B$8),"Check date",IF(WEEKDAY($A44,2)&lt;&gt;1,"Check week start",IF($G44&gt;Assumptions!$B$6,"Review demand","Ready for review"))))),"Check inputs"))</f>
        <v/>
      </c>
    </row>
    <row r="45">
      <c r="A45" s="37" t="n"/>
      <c r="B45" s="17" t="n"/>
      <c r="C45" s="17" t="n"/>
      <c r="D45" s="38" t="n"/>
      <c r="E45" s="38" t="n"/>
      <c r="F45" s="39">
        <f>IF(OR($A45="",$C45=""),"",IFERROR(VLOOKUP($C45,Assumptions!$A$12:$C$111,2,FALSE),""))</f>
        <v/>
      </c>
      <c r="G45" s="39">
        <f>IF(OR($D45="",$E45=""),"",IFERROR(SUM($D45:$E45),""))</f>
        <v/>
      </c>
      <c r="H45" s="39">
        <f>IF(OR($F45="",$G45=""),"",IFERROR(MAX(0,$G45-$F45),""))</f>
        <v/>
      </c>
      <c r="I45" s="35">
        <f>IF(OR($A45="",$C45=""),"",IFERROR(VLOOKUP($C45,Assumptions!$A$12:$C$111,3,FALSE),""))</f>
        <v/>
      </c>
      <c r="J45" s="40">
        <f>IF(OR($A45="",$C45="",Assumptions!$B$4=""),"",Assumptions!$B$4)</f>
        <v/>
      </c>
      <c r="K45" s="41">
        <f>IF(OR($A45="",$C45="",Assumptions!$B$5=""),"",Assumptions!$B$5)</f>
        <v/>
      </c>
      <c r="L45" s="35">
        <f>IF(OR($H45="",$I45="",$J45="",$K45=""),"",IFERROR($H45*$I45*$J45*(1+$K45),""))</f>
        <v/>
      </c>
      <c r="M45" s="17" t="n"/>
      <c r="N45" s="17" t="n"/>
      <c r="O45" s="4">
        <f>IF(COUNTA($A45:$E45,$M45:$N45)=0,"",IFERROR(IF(OR($A45="",$B45="",$C45="",$D45="",$E45="",$M45="",$N45=""),"Complete inputs",IF(OR($F45="",$I45="",$J45="",$K45="",Assumptions!$B$6="",Assumptions!$B$7="",Assumptions!$B$8=""),"Check assumptions",IF(OR($A45&lt;Assumptions!$B$7,$A45&gt;Assumptions!$B$8),"Check date",IF(WEEKDAY($A45,2)&lt;&gt;1,"Check week start",IF($G45&gt;Assumptions!$B$6,"Review demand","Ready for review"))))),"Check inputs"))</f>
        <v/>
      </c>
    </row>
    <row r="46">
      <c r="A46" s="37" t="n"/>
      <c r="B46" s="17" t="n"/>
      <c r="C46" s="17" t="n"/>
      <c r="D46" s="38" t="n"/>
      <c r="E46" s="38" t="n"/>
      <c r="F46" s="42">
        <f>IF(OR($A46="",$C46=""),"",IFERROR(VLOOKUP($C46,Assumptions!$A$12:$C$111,2,FALSE),""))</f>
        <v/>
      </c>
      <c r="G46" s="42">
        <f>IF(OR($D46="",$E46=""),"",IFERROR(SUM($D46:$E46),""))</f>
        <v/>
      </c>
      <c r="H46" s="42">
        <f>IF(OR($F46="",$G46=""),"",IFERROR(MAX(0,$G46-$F46),""))</f>
        <v/>
      </c>
      <c r="I46" s="36">
        <f>IF(OR($A46="",$C46=""),"",IFERROR(VLOOKUP($C46,Assumptions!$A$12:$C$111,3,FALSE),""))</f>
        <v/>
      </c>
      <c r="J46" s="43">
        <f>IF(OR($A46="",$C46="",Assumptions!$B$4=""),"",Assumptions!$B$4)</f>
        <v/>
      </c>
      <c r="K46" s="44">
        <f>IF(OR($A46="",$C46="",Assumptions!$B$5=""),"",Assumptions!$B$5)</f>
        <v/>
      </c>
      <c r="L46" s="36">
        <f>IF(OR($H46="",$I46="",$J46="",$K46=""),"",IFERROR($H46*$I46*$J46*(1+$K46),""))</f>
        <v/>
      </c>
      <c r="M46" s="17" t="n"/>
      <c r="N46" s="17" t="n"/>
      <c r="O46" s="7">
        <f>IF(COUNTA($A46:$E46,$M46:$N46)=0,"",IFERROR(IF(OR($A46="",$B46="",$C46="",$D46="",$E46="",$M46="",$N46=""),"Complete inputs",IF(OR($F46="",$I46="",$J46="",$K46="",Assumptions!$B$6="",Assumptions!$B$7="",Assumptions!$B$8=""),"Check assumptions",IF(OR($A46&lt;Assumptions!$B$7,$A46&gt;Assumptions!$B$8),"Check date",IF(WEEKDAY($A46,2)&lt;&gt;1,"Check week start",IF($G46&gt;Assumptions!$B$6,"Review demand","Ready for review"))))),"Check inputs"))</f>
        <v/>
      </c>
    </row>
    <row r="47">
      <c r="A47" s="37" t="n"/>
      <c r="B47" s="17" t="n"/>
      <c r="C47" s="17" t="n"/>
      <c r="D47" s="38" t="n"/>
      <c r="E47" s="38" t="n"/>
      <c r="F47" s="39">
        <f>IF(OR($A47="",$C47=""),"",IFERROR(VLOOKUP($C47,Assumptions!$A$12:$C$111,2,FALSE),""))</f>
        <v/>
      </c>
      <c r="G47" s="39">
        <f>IF(OR($D47="",$E47=""),"",IFERROR(SUM($D47:$E47),""))</f>
        <v/>
      </c>
      <c r="H47" s="39">
        <f>IF(OR($F47="",$G47=""),"",IFERROR(MAX(0,$G47-$F47),""))</f>
        <v/>
      </c>
      <c r="I47" s="35">
        <f>IF(OR($A47="",$C47=""),"",IFERROR(VLOOKUP($C47,Assumptions!$A$12:$C$111,3,FALSE),""))</f>
        <v/>
      </c>
      <c r="J47" s="40">
        <f>IF(OR($A47="",$C47="",Assumptions!$B$4=""),"",Assumptions!$B$4)</f>
        <v/>
      </c>
      <c r="K47" s="41">
        <f>IF(OR($A47="",$C47="",Assumptions!$B$5=""),"",Assumptions!$B$5)</f>
        <v/>
      </c>
      <c r="L47" s="35">
        <f>IF(OR($H47="",$I47="",$J47="",$K47=""),"",IFERROR($H47*$I47*$J47*(1+$K47),""))</f>
        <v/>
      </c>
      <c r="M47" s="17" t="n"/>
      <c r="N47" s="17" t="n"/>
      <c r="O47" s="4">
        <f>IF(COUNTA($A47:$E47,$M47:$N47)=0,"",IFERROR(IF(OR($A47="",$B47="",$C47="",$D47="",$E47="",$M47="",$N47=""),"Complete inputs",IF(OR($F47="",$I47="",$J47="",$K47="",Assumptions!$B$6="",Assumptions!$B$7="",Assumptions!$B$8=""),"Check assumptions",IF(OR($A47&lt;Assumptions!$B$7,$A47&gt;Assumptions!$B$8),"Check date",IF(WEEKDAY($A47,2)&lt;&gt;1,"Check week start",IF($G47&gt;Assumptions!$B$6,"Review demand","Ready for review"))))),"Check inputs"))</f>
        <v/>
      </c>
    </row>
    <row r="48">
      <c r="A48" s="37" t="n"/>
      <c r="B48" s="17" t="n"/>
      <c r="C48" s="17" t="n"/>
      <c r="D48" s="38" t="n"/>
      <c r="E48" s="38" t="n"/>
      <c r="F48" s="42">
        <f>IF(OR($A48="",$C48=""),"",IFERROR(VLOOKUP($C48,Assumptions!$A$12:$C$111,2,FALSE),""))</f>
        <v/>
      </c>
      <c r="G48" s="42">
        <f>IF(OR($D48="",$E48=""),"",IFERROR(SUM($D48:$E48),""))</f>
        <v/>
      </c>
      <c r="H48" s="42">
        <f>IF(OR($F48="",$G48=""),"",IFERROR(MAX(0,$G48-$F48),""))</f>
        <v/>
      </c>
      <c r="I48" s="36">
        <f>IF(OR($A48="",$C48=""),"",IFERROR(VLOOKUP($C48,Assumptions!$A$12:$C$111,3,FALSE),""))</f>
        <v/>
      </c>
      <c r="J48" s="43">
        <f>IF(OR($A48="",$C48="",Assumptions!$B$4=""),"",Assumptions!$B$4)</f>
        <v/>
      </c>
      <c r="K48" s="44">
        <f>IF(OR($A48="",$C48="",Assumptions!$B$5=""),"",Assumptions!$B$5)</f>
        <v/>
      </c>
      <c r="L48" s="36">
        <f>IF(OR($H48="",$I48="",$J48="",$K48=""),"",IFERROR($H48*$I48*$J48*(1+$K48),""))</f>
        <v/>
      </c>
      <c r="M48" s="17" t="n"/>
      <c r="N48" s="17" t="n"/>
      <c r="O48" s="7">
        <f>IF(COUNTA($A48:$E48,$M48:$N48)=0,"",IFERROR(IF(OR($A48="",$B48="",$C48="",$D48="",$E48="",$M48="",$N48=""),"Complete inputs",IF(OR($F48="",$I48="",$J48="",$K48="",Assumptions!$B$6="",Assumptions!$B$7="",Assumptions!$B$8=""),"Check assumptions",IF(OR($A48&lt;Assumptions!$B$7,$A48&gt;Assumptions!$B$8),"Check date",IF(WEEKDAY($A48,2)&lt;&gt;1,"Check week start",IF($G48&gt;Assumptions!$B$6,"Review demand","Ready for review"))))),"Check inputs"))</f>
        <v/>
      </c>
    </row>
    <row r="49">
      <c r="A49" s="37" t="n"/>
      <c r="B49" s="17" t="n"/>
      <c r="C49" s="17" t="n"/>
      <c r="D49" s="38" t="n"/>
      <c r="E49" s="38" t="n"/>
      <c r="F49" s="39">
        <f>IF(OR($A49="",$C49=""),"",IFERROR(VLOOKUP($C49,Assumptions!$A$12:$C$111,2,FALSE),""))</f>
        <v/>
      </c>
      <c r="G49" s="39">
        <f>IF(OR($D49="",$E49=""),"",IFERROR(SUM($D49:$E49),""))</f>
        <v/>
      </c>
      <c r="H49" s="39">
        <f>IF(OR($F49="",$G49=""),"",IFERROR(MAX(0,$G49-$F49),""))</f>
        <v/>
      </c>
      <c r="I49" s="35">
        <f>IF(OR($A49="",$C49=""),"",IFERROR(VLOOKUP($C49,Assumptions!$A$12:$C$111,3,FALSE),""))</f>
        <v/>
      </c>
      <c r="J49" s="40">
        <f>IF(OR($A49="",$C49="",Assumptions!$B$4=""),"",Assumptions!$B$4)</f>
        <v/>
      </c>
      <c r="K49" s="41">
        <f>IF(OR($A49="",$C49="",Assumptions!$B$5=""),"",Assumptions!$B$5)</f>
        <v/>
      </c>
      <c r="L49" s="35">
        <f>IF(OR($H49="",$I49="",$J49="",$K49=""),"",IFERROR($H49*$I49*$J49*(1+$K49),""))</f>
        <v/>
      </c>
      <c r="M49" s="17" t="n"/>
      <c r="N49" s="17" t="n"/>
      <c r="O49" s="4">
        <f>IF(COUNTA($A49:$E49,$M49:$N49)=0,"",IFERROR(IF(OR($A49="",$B49="",$C49="",$D49="",$E49="",$M49="",$N49=""),"Complete inputs",IF(OR($F49="",$I49="",$J49="",$K49="",Assumptions!$B$6="",Assumptions!$B$7="",Assumptions!$B$8=""),"Check assumptions",IF(OR($A49&lt;Assumptions!$B$7,$A49&gt;Assumptions!$B$8),"Check date",IF(WEEKDAY($A49,2)&lt;&gt;1,"Check week start",IF($G49&gt;Assumptions!$B$6,"Review demand","Ready for review"))))),"Check inputs"))</f>
        <v/>
      </c>
    </row>
    <row r="50">
      <c r="A50" s="37" t="n"/>
      <c r="B50" s="17" t="n"/>
      <c r="C50" s="17" t="n"/>
      <c r="D50" s="38" t="n"/>
      <c r="E50" s="38" t="n"/>
      <c r="F50" s="42">
        <f>IF(OR($A50="",$C50=""),"",IFERROR(VLOOKUP($C50,Assumptions!$A$12:$C$111,2,FALSE),""))</f>
        <v/>
      </c>
      <c r="G50" s="42">
        <f>IF(OR($D50="",$E50=""),"",IFERROR(SUM($D50:$E50),""))</f>
        <v/>
      </c>
      <c r="H50" s="42">
        <f>IF(OR($F50="",$G50=""),"",IFERROR(MAX(0,$G50-$F50),""))</f>
        <v/>
      </c>
      <c r="I50" s="36">
        <f>IF(OR($A50="",$C50=""),"",IFERROR(VLOOKUP($C50,Assumptions!$A$12:$C$111,3,FALSE),""))</f>
        <v/>
      </c>
      <c r="J50" s="43">
        <f>IF(OR($A50="",$C50="",Assumptions!$B$4=""),"",Assumptions!$B$4)</f>
        <v/>
      </c>
      <c r="K50" s="44">
        <f>IF(OR($A50="",$C50="",Assumptions!$B$5=""),"",Assumptions!$B$5)</f>
        <v/>
      </c>
      <c r="L50" s="36">
        <f>IF(OR($H50="",$I50="",$J50="",$K50=""),"",IFERROR($H50*$I50*$J50*(1+$K50),""))</f>
        <v/>
      </c>
      <c r="M50" s="17" t="n"/>
      <c r="N50" s="17" t="n"/>
      <c r="O50" s="7">
        <f>IF(COUNTA($A50:$E50,$M50:$N50)=0,"",IFERROR(IF(OR($A50="",$B50="",$C50="",$D50="",$E50="",$M50="",$N50=""),"Complete inputs",IF(OR($F50="",$I50="",$J50="",$K50="",Assumptions!$B$6="",Assumptions!$B$7="",Assumptions!$B$8=""),"Check assumptions",IF(OR($A50&lt;Assumptions!$B$7,$A50&gt;Assumptions!$B$8),"Check date",IF(WEEKDAY($A50,2)&lt;&gt;1,"Check week start",IF($G50&gt;Assumptions!$B$6,"Review demand","Ready for review"))))),"Check inputs"))</f>
        <v/>
      </c>
    </row>
    <row r="51">
      <c r="A51" s="37" t="n"/>
      <c r="B51" s="17" t="n"/>
      <c r="C51" s="17" t="n"/>
      <c r="D51" s="38" t="n"/>
      <c r="E51" s="38" t="n"/>
      <c r="F51" s="39">
        <f>IF(OR($A51="",$C51=""),"",IFERROR(VLOOKUP($C51,Assumptions!$A$12:$C$111,2,FALSE),""))</f>
        <v/>
      </c>
      <c r="G51" s="39">
        <f>IF(OR($D51="",$E51=""),"",IFERROR(SUM($D51:$E51),""))</f>
        <v/>
      </c>
      <c r="H51" s="39">
        <f>IF(OR($F51="",$G51=""),"",IFERROR(MAX(0,$G51-$F51),""))</f>
        <v/>
      </c>
      <c r="I51" s="35">
        <f>IF(OR($A51="",$C51=""),"",IFERROR(VLOOKUP($C51,Assumptions!$A$12:$C$111,3,FALSE),""))</f>
        <v/>
      </c>
      <c r="J51" s="40">
        <f>IF(OR($A51="",$C51="",Assumptions!$B$4=""),"",Assumptions!$B$4)</f>
        <v/>
      </c>
      <c r="K51" s="41">
        <f>IF(OR($A51="",$C51="",Assumptions!$B$5=""),"",Assumptions!$B$5)</f>
        <v/>
      </c>
      <c r="L51" s="35">
        <f>IF(OR($H51="",$I51="",$J51="",$K51=""),"",IFERROR($H51*$I51*$J51*(1+$K51),""))</f>
        <v/>
      </c>
      <c r="M51" s="17" t="n"/>
      <c r="N51" s="17" t="n"/>
      <c r="O51" s="4">
        <f>IF(COUNTA($A51:$E51,$M51:$N51)=0,"",IFERROR(IF(OR($A51="",$B51="",$C51="",$D51="",$E51="",$M51="",$N51=""),"Complete inputs",IF(OR($F51="",$I51="",$J51="",$K51="",Assumptions!$B$6="",Assumptions!$B$7="",Assumptions!$B$8=""),"Check assumptions",IF(OR($A51&lt;Assumptions!$B$7,$A51&gt;Assumptions!$B$8),"Check date",IF(WEEKDAY($A51,2)&lt;&gt;1,"Check week start",IF($G51&gt;Assumptions!$B$6,"Review demand","Ready for review"))))),"Check inputs"))</f>
        <v/>
      </c>
    </row>
    <row r="52">
      <c r="A52" s="37" t="n"/>
      <c r="B52" s="17" t="n"/>
      <c r="C52" s="17" t="n"/>
      <c r="D52" s="38" t="n"/>
      <c r="E52" s="38" t="n"/>
      <c r="F52" s="42">
        <f>IF(OR($A52="",$C52=""),"",IFERROR(VLOOKUP($C52,Assumptions!$A$12:$C$111,2,FALSE),""))</f>
        <v/>
      </c>
      <c r="G52" s="42">
        <f>IF(OR($D52="",$E52=""),"",IFERROR(SUM($D52:$E52),""))</f>
        <v/>
      </c>
      <c r="H52" s="42">
        <f>IF(OR($F52="",$G52=""),"",IFERROR(MAX(0,$G52-$F52),""))</f>
        <v/>
      </c>
      <c r="I52" s="36">
        <f>IF(OR($A52="",$C52=""),"",IFERROR(VLOOKUP($C52,Assumptions!$A$12:$C$111,3,FALSE),""))</f>
        <v/>
      </c>
      <c r="J52" s="43">
        <f>IF(OR($A52="",$C52="",Assumptions!$B$4=""),"",Assumptions!$B$4)</f>
        <v/>
      </c>
      <c r="K52" s="44">
        <f>IF(OR($A52="",$C52="",Assumptions!$B$5=""),"",Assumptions!$B$5)</f>
        <v/>
      </c>
      <c r="L52" s="36">
        <f>IF(OR($H52="",$I52="",$J52="",$K52=""),"",IFERROR($H52*$I52*$J52*(1+$K52),""))</f>
        <v/>
      </c>
      <c r="M52" s="17" t="n"/>
      <c r="N52" s="17" t="n"/>
      <c r="O52" s="7">
        <f>IF(COUNTA($A52:$E52,$M52:$N52)=0,"",IFERROR(IF(OR($A52="",$B52="",$C52="",$D52="",$E52="",$M52="",$N52=""),"Complete inputs",IF(OR($F52="",$I52="",$J52="",$K52="",Assumptions!$B$6="",Assumptions!$B$7="",Assumptions!$B$8=""),"Check assumptions",IF(OR($A52&lt;Assumptions!$B$7,$A52&gt;Assumptions!$B$8),"Check date",IF(WEEKDAY($A52,2)&lt;&gt;1,"Check week start",IF($G52&gt;Assumptions!$B$6,"Review demand","Ready for review"))))),"Check inputs"))</f>
        <v/>
      </c>
    </row>
    <row r="53">
      <c r="A53" s="37" t="n"/>
      <c r="B53" s="17" t="n"/>
      <c r="C53" s="17" t="n"/>
      <c r="D53" s="38" t="n"/>
      <c r="E53" s="38" t="n"/>
      <c r="F53" s="39">
        <f>IF(OR($A53="",$C53=""),"",IFERROR(VLOOKUP($C53,Assumptions!$A$12:$C$111,2,FALSE),""))</f>
        <v/>
      </c>
      <c r="G53" s="39">
        <f>IF(OR($D53="",$E53=""),"",IFERROR(SUM($D53:$E53),""))</f>
        <v/>
      </c>
      <c r="H53" s="39">
        <f>IF(OR($F53="",$G53=""),"",IFERROR(MAX(0,$G53-$F53),""))</f>
        <v/>
      </c>
      <c r="I53" s="35">
        <f>IF(OR($A53="",$C53=""),"",IFERROR(VLOOKUP($C53,Assumptions!$A$12:$C$111,3,FALSE),""))</f>
        <v/>
      </c>
      <c r="J53" s="40">
        <f>IF(OR($A53="",$C53="",Assumptions!$B$4=""),"",Assumptions!$B$4)</f>
        <v/>
      </c>
      <c r="K53" s="41">
        <f>IF(OR($A53="",$C53="",Assumptions!$B$5=""),"",Assumptions!$B$5)</f>
        <v/>
      </c>
      <c r="L53" s="35">
        <f>IF(OR($H53="",$I53="",$J53="",$K53=""),"",IFERROR($H53*$I53*$J53*(1+$K53),""))</f>
        <v/>
      </c>
      <c r="M53" s="17" t="n"/>
      <c r="N53" s="17" t="n"/>
      <c r="O53" s="4">
        <f>IF(COUNTA($A53:$E53,$M53:$N53)=0,"",IFERROR(IF(OR($A53="",$B53="",$C53="",$D53="",$E53="",$M53="",$N53=""),"Complete inputs",IF(OR($F53="",$I53="",$J53="",$K53="",Assumptions!$B$6="",Assumptions!$B$7="",Assumptions!$B$8=""),"Check assumptions",IF(OR($A53&lt;Assumptions!$B$7,$A53&gt;Assumptions!$B$8),"Check date",IF(WEEKDAY($A53,2)&lt;&gt;1,"Check week start",IF($G53&gt;Assumptions!$B$6,"Review demand","Ready for review"))))),"Check inputs"))</f>
        <v/>
      </c>
    </row>
    <row r="54">
      <c r="A54" s="37" t="n"/>
      <c r="B54" s="17" t="n"/>
      <c r="C54" s="17" t="n"/>
      <c r="D54" s="38" t="n"/>
      <c r="E54" s="38" t="n"/>
      <c r="F54" s="42">
        <f>IF(OR($A54="",$C54=""),"",IFERROR(VLOOKUP($C54,Assumptions!$A$12:$C$111,2,FALSE),""))</f>
        <v/>
      </c>
      <c r="G54" s="42">
        <f>IF(OR($D54="",$E54=""),"",IFERROR(SUM($D54:$E54),""))</f>
        <v/>
      </c>
      <c r="H54" s="42">
        <f>IF(OR($F54="",$G54=""),"",IFERROR(MAX(0,$G54-$F54),""))</f>
        <v/>
      </c>
      <c r="I54" s="36">
        <f>IF(OR($A54="",$C54=""),"",IFERROR(VLOOKUP($C54,Assumptions!$A$12:$C$111,3,FALSE),""))</f>
        <v/>
      </c>
      <c r="J54" s="43">
        <f>IF(OR($A54="",$C54="",Assumptions!$B$4=""),"",Assumptions!$B$4)</f>
        <v/>
      </c>
      <c r="K54" s="44">
        <f>IF(OR($A54="",$C54="",Assumptions!$B$5=""),"",Assumptions!$B$5)</f>
        <v/>
      </c>
      <c r="L54" s="36">
        <f>IF(OR($H54="",$I54="",$J54="",$K54=""),"",IFERROR($H54*$I54*$J54*(1+$K54),""))</f>
        <v/>
      </c>
      <c r="M54" s="17" t="n"/>
      <c r="N54" s="17" t="n"/>
      <c r="O54" s="7">
        <f>IF(COUNTA($A54:$E54,$M54:$N54)=0,"",IFERROR(IF(OR($A54="",$B54="",$C54="",$D54="",$E54="",$M54="",$N54=""),"Complete inputs",IF(OR($F54="",$I54="",$J54="",$K54="",Assumptions!$B$6="",Assumptions!$B$7="",Assumptions!$B$8=""),"Check assumptions",IF(OR($A54&lt;Assumptions!$B$7,$A54&gt;Assumptions!$B$8),"Check date",IF(WEEKDAY($A54,2)&lt;&gt;1,"Check week start",IF($G54&gt;Assumptions!$B$6,"Review demand","Ready for review"))))),"Check inputs"))</f>
        <v/>
      </c>
    </row>
    <row r="55">
      <c r="A55" s="37" t="n"/>
      <c r="B55" s="17" t="n"/>
      <c r="C55" s="17" t="n"/>
      <c r="D55" s="38" t="n"/>
      <c r="E55" s="38" t="n"/>
      <c r="F55" s="39">
        <f>IF(OR($A55="",$C55=""),"",IFERROR(VLOOKUP($C55,Assumptions!$A$12:$C$111,2,FALSE),""))</f>
        <v/>
      </c>
      <c r="G55" s="39">
        <f>IF(OR($D55="",$E55=""),"",IFERROR(SUM($D55:$E55),""))</f>
        <v/>
      </c>
      <c r="H55" s="39">
        <f>IF(OR($F55="",$G55=""),"",IFERROR(MAX(0,$G55-$F55),""))</f>
        <v/>
      </c>
      <c r="I55" s="35">
        <f>IF(OR($A55="",$C55=""),"",IFERROR(VLOOKUP($C55,Assumptions!$A$12:$C$111,3,FALSE),""))</f>
        <v/>
      </c>
      <c r="J55" s="40">
        <f>IF(OR($A55="",$C55="",Assumptions!$B$4=""),"",Assumptions!$B$4)</f>
        <v/>
      </c>
      <c r="K55" s="41">
        <f>IF(OR($A55="",$C55="",Assumptions!$B$5=""),"",Assumptions!$B$5)</f>
        <v/>
      </c>
      <c r="L55" s="35">
        <f>IF(OR($H55="",$I55="",$J55="",$K55=""),"",IFERROR($H55*$I55*$J55*(1+$K55),""))</f>
        <v/>
      </c>
      <c r="M55" s="17" t="n"/>
      <c r="N55" s="17" t="n"/>
      <c r="O55" s="4">
        <f>IF(COUNTA($A55:$E55,$M55:$N55)=0,"",IFERROR(IF(OR($A55="",$B55="",$C55="",$D55="",$E55="",$M55="",$N55=""),"Complete inputs",IF(OR($F55="",$I55="",$J55="",$K55="",Assumptions!$B$6="",Assumptions!$B$7="",Assumptions!$B$8=""),"Check assumptions",IF(OR($A55&lt;Assumptions!$B$7,$A55&gt;Assumptions!$B$8),"Check date",IF(WEEKDAY($A55,2)&lt;&gt;1,"Check week start",IF($G55&gt;Assumptions!$B$6,"Review demand","Ready for review"))))),"Check inputs"))</f>
        <v/>
      </c>
    </row>
    <row r="56">
      <c r="A56" s="37" t="n"/>
      <c r="B56" s="17" t="n"/>
      <c r="C56" s="17" t="n"/>
      <c r="D56" s="38" t="n"/>
      <c r="E56" s="38" t="n"/>
      <c r="F56" s="42">
        <f>IF(OR($A56="",$C56=""),"",IFERROR(VLOOKUP($C56,Assumptions!$A$12:$C$111,2,FALSE),""))</f>
        <v/>
      </c>
      <c r="G56" s="42">
        <f>IF(OR($D56="",$E56=""),"",IFERROR(SUM($D56:$E56),""))</f>
        <v/>
      </c>
      <c r="H56" s="42">
        <f>IF(OR($F56="",$G56=""),"",IFERROR(MAX(0,$G56-$F56),""))</f>
        <v/>
      </c>
      <c r="I56" s="36">
        <f>IF(OR($A56="",$C56=""),"",IFERROR(VLOOKUP($C56,Assumptions!$A$12:$C$111,3,FALSE),""))</f>
        <v/>
      </c>
      <c r="J56" s="43">
        <f>IF(OR($A56="",$C56="",Assumptions!$B$4=""),"",Assumptions!$B$4)</f>
        <v/>
      </c>
      <c r="K56" s="44">
        <f>IF(OR($A56="",$C56="",Assumptions!$B$5=""),"",Assumptions!$B$5)</f>
        <v/>
      </c>
      <c r="L56" s="36">
        <f>IF(OR($H56="",$I56="",$J56="",$K56=""),"",IFERROR($H56*$I56*$J56*(1+$K56),""))</f>
        <v/>
      </c>
      <c r="M56" s="17" t="n"/>
      <c r="N56" s="17" t="n"/>
      <c r="O56" s="7">
        <f>IF(COUNTA($A56:$E56,$M56:$N56)=0,"",IFERROR(IF(OR($A56="",$B56="",$C56="",$D56="",$E56="",$M56="",$N56=""),"Complete inputs",IF(OR($F56="",$I56="",$J56="",$K56="",Assumptions!$B$6="",Assumptions!$B$7="",Assumptions!$B$8=""),"Check assumptions",IF(OR($A56&lt;Assumptions!$B$7,$A56&gt;Assumptions!$B$8),"Check date",IF(WEEKDAY($A56,2)&lt;&gt;1,"Check week start",IF($G56&gt;Assumptions!$B$6,"Review demand","Ready for review"))))),"Check inputs"))</f>
        <v/>
      </c>
    </row>
    <row r="57">
      <c r="A57" s="37" t="n"/>
      <c r="B57" s="17" t="n"/>
      <c r="C57" s="17" t="n"/>
      <c r="D57" s="38" t="n"/>
      <c r="E57" s="38" t="n"/>
      <c r="F57" s="39">
        <f>IF(OR($A57="",$C57=""),"",IFERROR(VLOOKUP($C57,Assumptions!$A$12:$C$111,2,FALSE),""))</f>
        <v/>
      </c>
      <c r="G57" s="39">
        <f>IF(OR($D57="",$E57=""),"",IFERROR(SUM($D57:$E57),""))</f>
        <v/>
      </c>
      <c r="H57" s="39">
        <f>IF(OR($F57="",$G57=""),"",IFERROR(MAX(0,$G57-$F57),""))</f>
        <v/>
      </c>
      <c r="I57" s="35">
        <f>IF(OR($A57="",$C57=""),"",IFERROR(VLOOKUP($C57,Assumptions!$A$12:$C$111,3,FALSE),""))</f>
        <v/>
      </c>
      <c r="J57" s="40">
        <f>IF(OR($A57="",$C57="",Assumptions!$B$4=""),"",Assumptions!$B$4)</f>
        <v/>
      </c>
      <c r="K57" s="41">
        <f>IF(OR($A57="",$C57="",Assumptions!$B$5=""),"",Assumptions!$B$5)</f>
        <v/>
      </c>
      <c r="L57" s="35">
        <f>IF(OR($H57="",$I57="",$J57="",$K57=""),"",IFERROR($H57*$I57*$J57*(1+$K57),""))</f>
        <v/>
      </c>
      <c r="M57" s="17" t="n"/>
      <c r="N57" s="17" t="n"/>
      <c r="O57" s="4">
        <f>IF(COUNTA($A57:$E57,$M57:$N57)=0,"",IFERROR(IF(OR($A57="",$B57="",$C57="",$D57="",$E57="",$M57="",$N57=""),"Complete inputs",IF(OR($F57="",$I57="",$J57="",$K57="",Assumptions!$B$6="",Assumptions!$B$7="",Assumptions!$B$8=""),"Check assumptions",IF(OR($A57&lt;Assumptions!$B$7,$A57&gt;Assumptions!$B$8),"Check date",IF(WEEKDAY($A57,2)&lt;&gt;1,"Check week start",IF($G57&gt;Assumptions!$B$6,"Review demand","Ready for review"))))),"Check inputs"))</f>
        <v/>
      </c>
    </row>
    <row r="58">
      <c r="A58" s="37" t="n"/>
      <c r="B58" s="17" t="n"/>
      <c r="C58" s="17" t="n"/>
      <c r="D58" s="38" t="n"/>
      <c r="E58" s="38" t="n"/>
      <c r="F58" s="42">
        <f>IF(OR($A58="",$C58=""),"",IFERROR(VLOOKUP($C58,Assumptions!$A$12:$C$111,2,FALSE),""))</f>
        <v/>
      </c>
      <c r="G58" s="42">
        <f>IF(OR($D58="",$E58=""),"",IFERROR(SUM($D58:$E58),""))</f>
        <v/>
      </c>
      <c r="H58" s="42">
        <f>IF(OR($F58="",$G58=""),"",IFERROR(MAX(0,$G58-$F58),""))</f>
        <v/>
      </c>
      <c r="I58" s="36">
        <f>IF(OR($A58="",$C58=""),"",IFERROR(VLOOKUP($C58,Assumptions!$A$12:$C$111,3,FALSE),""))</f>
        <v/>
      </c>
      <c r="J58" s="43">
        <f>IF(OR($A58="",$C58="",Assumptions!$B$4=""),"",Assumptions!$B$4)</f>
        <v/>
      </c>
      <c r="K58" s="44">
        <f>IF(OR($A58="",$C58="",Assumptions!$B$5=""),"",Assumptions!$B$5)</f>
        <v/>
      </c>
      <c r="L58" s="36">
        <f>IF(OR($H58="",$I58="",$J58="",$K58=""),"",IFERROR($H58*$I58*$J58*(1+$K58),""))</f>
        <v/>
      </c>
      <c r="M58" s="17" t="n"/>
      <c r="N58" s="17" t="n"/>
      <c r="O58" s="7">
        <f>IF(COUNTA($A58:$E58,$M58:$N58)=0,"",IFERROR(IF(OR($A58="",$B58="",$C58="",$D58="",$E58="",$M58="",$N58=""),"Complete inputs",IF(OR($F58="",$I58="",$J58="",$K58="",Assumptions!$B$6="",Assumptions!$B$7="",Assumptions!$B$8=""),"Check assumptions",IF(OR($A58&lt;Assumptions!$B$7,$A58&gt;Assumptions!$B$8),"Check date",IF(WEEKDAY($A58,2)&lt;&gt;1,"Check week start",IF($G58&gt;Assumptions!$B$6,"Review demand","Ready for review"))))),"Check inputs"))</f>
        <v/>
      </c>
    </row>
    <row r="59">
      <c r="A59" s="37" t="n"/>
      <c r="B59" s="17" t="n"/>
      <c r="C59" s="17" t="n"/>
      <c r="D59" s="38" t="n"/>
      <c r="E59" s="38" t="n"/>
      <c r="F59" s="39">
        <f>IF(OR($A59="",$C59=""),"",IFERROR(VLOOKUP($C59,Assumptions!$A$12:$C$111,2,FALSE),""))</f>
        <v/>
      </c>
      <c r="G59" s="39">
        <f>IF(OR($D59="",$E59=""),"",IFERROR(SUM($D59:$E59),""))</f>
        <v/>
      </c>
      <c r="H59" s="39">
        <f>IF(OR($F59="",$G59=""),"",IFERROR(MAX(0,$G59-$F59),""))</f>
        <v/>
      </c>
      <c r="I59" s="35">
        <f>IF(OR($A59="",$C59=""),"",IFERROR(VLOOKUP($C59,Assumptions!$A$12:$C$111,3,FALSE),""))</f>
        <v/>
      </c>
      <c r="J59" s="40">
        <f>IF(OR($A59="",$C59="",Assumptions!$B$4=""),"",Assumptions!$B$4)</f>
        <v/>
      </c>
      <c r="K59" s="41">
        <f>IF(OR($A59="",$C59="",Assumptions!$B$5=""),"",Assumptions!$B$5)</f>
        <v/>
      </c>
      <c r="L59" s="35">
        <f>IF(OR($H59="",$I59="",$J59="",$K59=""),"",IFERROR($H59*$I59*$J59*(1+$K59),""))</f>
        <v/>
      </c>
      <c r="M59" s="17" t="n"/>
      <c r="N59" s="17" t="n"/>
      <c r="O59" s="4">
        <f>IF(COUNTA($A59:$E59,$M59:$N59)=0,"",IFERROR(IF(OR($A59="",$B59="",$C59="",$D59="",$E59="",$M59="",$N59=""),"Complete inputs",IF(OR($F59="",$I59="",$J59="",$K59="",Assumptions!$B$6="",Assumptions!$B$7="",Assumptions!$B$8=""),"Check assumptions",IF(OR($A59&lt;Assumptions!$B$7,$A59&gt;Assumptions!$B$8),"Check date",IF(WEEKDAY($A59,2)&lt;&gt;1,"Check week start",IF($G59&gt;Assumptions!$B$6,"Review demand","Ready for review"))))),"Check inputs"))</f>
        <v/>
      </c>
    </row>
    <row r="60">
      <c r="A60" s="37" t="n"/>
      <c r="B60" s="17" t="n"/>
      <c r="C60" s="17" t="n"/>
      <c r="D60" s="38" t="n"/>
      <c r="E60" s="38" t="n"/>
      <c r="F60" s="42">
        <f>IF(OR($A60="",$C60=""),"",IFERROR(VLOOKUP($C60,Assumptions!$A$12:$C$111,2,FALSE),""))</f>
        <v/>
      </c>
      <c r="G60" s="42">
        <f>IF(OR($D60="",$E60=""),"",IFERROR(SUM($D60:$E60),""))</f>
        <v/>
      </c>
      <c r="H60" s="42">
        <f>IF(OR($F60="",$G60=""),"",IFERROR(MAX(0,$G60-$F60),""))</f>
        <v/>
      </c>
      <c r="I60" s="36">
        <f>IF(OR($A60="",$C60=""),"",IFERROR(VLOOKUP($C60,Assumptions!$A$12:$C$111,3,FALSE),""))</f>
        <v/>
      </c>
      <c r="J60" s="43">
        <f>IF(OR($A60="",$C60="",Assumptions!$B$4=""),"",Assumptions!$B$4)</f>
        <v/>
      </c>
      <c r="K60" s="44">
        <f>IF(OR($A60="",$C60="",Assumptions!$B$5=""),"",Assumptions!$B$5)</f>
        <v/>
      </c>
      <c r="L60" s="36">
        <f>IF(OR($H60="",$I60="",$J60="",$K60=""),"",IFERROR($H60*$I60*$J60*(1+$K60),""))</f>
        <v/>
      </c>
      <c r="M60" s="17" t="n"/>
      <c r="N60" s="17" t="n"/>
      <c r="O60" s="7">
        <f>IF(COUNTA($A60:$E60,$M60:$N60)=0,"",IFERROR(IF(OR($A60="",$B60="",$C60="",$D60="",$E60="",$M60="",$N60=""),"Complete inputs",IF(OR($F60="",$I60="",$J60="",$K60="",Assumptions!$B$6="",Assumptions!$B$7="",Assumptions!$B$8=""),"Check assumptions",IF(OR($A60&lt;Assumptions!$B$7,$A60&gt;Assumptions!$B$8),"Check date",IF(WEEKDAY($A60,2)&lt;&gt;1,"Check week start",IF($G60&gt;Assumptions!$B$6,"Review demand","Ready for review"))))),"Check inputs"))</f>
        <v/>
      </c>
    </row>
    <row r="61">
      <c r="A61" s="37" t="n"/>
      <c r="B61" s="17" t="n"/>
      <c r="C61" s="17" t="n"/>
      <c r="D61" s="38" t="n"/>
      <c r="E61" s="38" t="n"/>
      <c r="F61" s="39">
        <f>IF(OR($A61="",$C61=""),"",IFERROR(VLOOKUP($C61,Assumptions!$A$12:$C$111,2,FALSE),""))</f>
        <v/>
      </c>
      <c r="G61" s="39">
        <f>IF(OR($D61="",$E61=""),"",IFERROR(SUM($D61:$E61),""))</f>
        <v/>
      </c>
      <c r="H61" s="39">
        <f>IF(OR($F61="",$G61=""),"",IFERROR(MAX(0,$G61-$F61),""))</f>
        <v/>
      </c>
      <c r="I61" s="35">
        <f>IF(OR($A61="",$C61=""),"",IFERROR(VLOOKUP($C61,Assumptions!$A$12:$C$111,3,FALSE),""))</f>
        <v/>
      </c>
      <c r="J61" s="40">
        <f>IF(OR($A61="",$C61="",Assumptions!$B$4=""),"",Assumptions!$B$4)</f>
        <v/>
      </c>
      <c r="K61" s="41">
        <f>IF(OR($A61="",$C61="",Assumptions!$B$5=""),"",Assumptions!$B$5)</f>
        <v/>
      </c>
      <c r="L61" s="35">
        <f>IF(OR($H61="",$I61="",$J61="",$K61=""),"",IFERROR($H61*$I61*$J61*(1+$K61),""))</f>
        <v/>
      </c>
      <c r="M61" s="17" t="n"/>
      <c r="N61" s="17" t="n"/>
      <c r="O61" s="4">
        <f>IF(COUNTA($A61:$E61,$M61:$N61)=0,"",IFERROR(IF(OR($A61="",$B61="",$C61="",$D61="",$E61="",$M61="",$N61=""),"Complete inputs",IF(OR($F61="",$I61="",$J61="",$K61="",Assumptions!$B$6="",Assumptions!$B$7="",Assumptions!$B$8=""),"Check assumptions",IF(OR($A61&lt;Assumptions!$B$7,$A61&gt;Assumptions!$B$8),"Check date",IF(WEEKDAY($A61,2)&lt;&gt;1,"Check week start",IF($G61&gt;Assumptions!$B$6,"Review demand","Ready for review"))))),"Check inputs"))</f>
        <v/>
      </c>
    </row>
    <row r="62">
      <c r="A62" s="37" t="n"/>
      <c r="B62" s="17" t="n"/>
      <c r="C62" s="17" t="n"/>
      <c r="D62" s="38" t="n"/>
      <c r="E62" s="38" t="n"/>
      <c r="F62" s="42">
        <f>IF(OR($A62="",$C62=""),"",IFERROR(VLOOKUP($C62,Assumptions!$A$12:$C$111,2,FALSE),""))</f>
        <v/>
      </c>
      <c r="G62" s="42">
        <f>IF(OR($D62="",$E62=""),"",IFERROR(SUM($D62:$E62),""))</f>
        <v/>
      </c>
      <c r="H62" s="42">
        <f>IF(OR($F62="",$G62=""),"",IFERROR(MAX(0,$G62-$F62),""))</f>
        <v/>
      </c>
      <c r="I62" s="36">
        <f>IF(OR($A62="",$C62=""),"",IFERROR(VLOOKUP($C62,Assumptions!$A$12:$C$111,3,FALSE),""))</f>
        <v/>
      </c>
      <c r="J62" s="43">
        <f>IF(OR($A62="",$C62="",Assumptions!$B$4=""),"",Assumptions!$B$4)</f>
        <v/>
      </c>
      <c r="K62" s="44">
        <f>IF(OR($A62="",$C62="",Assumptions!$B$5=""),"",Assumptions!$B$5)</f>
        <v/>
      </c>
      <c r="L62" s="36">
        <f>IF(OR($H62="",$I62="",$J62="",$K62=""),"",IFERROR($H62*$I62*$J62*(1+$K62),""))</f>
        <v/>
      </c>
      <c r="M62" s="17" t="n"/>
      <c r="N62" s="17" t="n"/>
      <c r="O62" s="7">
        <f>IF(COUNTA($A62:$E62,$M62:$N62)=0,"",IFERROR(IF(OR($A62="",$B62="",$C62="",$D62="",$E62="",$M62="",$N62=""),"Complete inputs",IF(OR($F62="",$I62="",$J62="",$K62="",Assumptions!$B$6="",Assumptions!$B$7="",Assumptions!$B$8=""),"Check assumptions",IF(OR($A62&lt;Assumptions!$B$7,$A62&gt;Assumptions!$B$8),"Check date",IF(WEEKDAY($A62,2)&lt;&gt;1,"Check week start",IF($G62&gt;Assumptions!$B$6,"Review demand","Ready for review"))))),"Check inputs"))</f>
        <v/>
      </c>
    </row>
    <row r="63">
      <c r="A63" s="37" t="n"/>
      <c r="B63" s="17" t="n"/>
      <c r="C63" s="17" t="n"/>
      <c r="D63" s="38" t="n"/>
      <c r="E63" s="38" t="n"/>
      <c r="F63" s="39">
        <f>IF(OR($A63="",$C63=""),"",IFERROR(VLOOKUP($C63,Assumptions!$A$12:$C$111,2,FALSE),""))</f>
        <v/>
      </c>
      <c r="G63" s="39">
        <f>IF(OR($D63="",$E63=""),"",IFERROR(SUM($D63:$E63),""))</f>
        <v/>
      </c>
      <c r="H63" s="39">
        <f>IF(OR($F63="",$G63=""),"",IFERROR(MAX(0,$G63-$F63),""))</f>
        <v/>
      </c>
      <c r="I63" s="35">
        <f>IF(OR($A63="",$C63=""),"",IFERROR(VLOOKUP($C63,Assumptions!$A$12:$C$111,3,FALSE),""))</f>
        <v/>
      </c>
      <c r="J63" s="40">
        <f>IF(OR($A63="",$C63="",Assumptions!$B$4=""),"",Assumptions!$B$4)</f>
        <v/>
      </c>
      <c r="K63" s="41">
        <f>IF(OR($A63="",$C63="",Assumptions!$B$5=""),"",Assumptions!$B$5)</f>
        <v/>
      </c>
      <c r="L63" s="35">
        <f>IF(OR($H63="",$I63="",$J63="",$K63=""),"",IFERROR($H63*$I63*$J63*(1+$K63),""))</f>
        <v/>
      </c>
      <c r="M63" s="17" t="n"/>
      <c r="N63" s="17" t="n"/>
      <c r="O63" s="4">
        <f>IF(COUNTA($A63:$E63,$M63:$N63)=0,"",IFERROR(IF(OR($A63="",$B63="",$C63="",$D63="",$E63="",$M63="",$N63=""),"Complete inputs",IF(OR($F63="",$I63="",$J63="",$K63="",Assumptions!$B$6="",Assumptions!$B$7="",Assumptions!$B$8=""),"Check assumptions",IF(OR($A63&lt;Assumptions!$B$7,$A63&gt;Assumptions!$B$8),"Check date",IF(WEEKDAY($A63,2)&lt;&gt;1,"Check week start",IF($G63&gt;Assumptions!$B$6,"Review demand","Ready for review"))))),"Check inputs"))</f>
        <v/>
      </c>
    </row>
    <row r="64">
      <c r="A64" s="37" t="n"/>
      <c r="B64" s="17" t="n"/>
      <c r="C64" s="17" t="n"/>
      <c r="D64" s="38" t="n"/>
      <c r="E64" s="38" t="n"/>
      <c r="F64" s="42">
        <f>IF(OR($A64="",$C64=""),"",IFERROR(VLOOKUP($C64,Assumptions!$A$12:$C$111,2,FALSE),""))</f>
        <v/>
      </c>
      <c r="G64" s="42">
        <f>IF(OR($D64="",$E64=""),"",IFERROR(SUM($D64:$E64),""))</f>
        <v/>
      </c>
      <c r="H64" s="42">
        <f>IF(OR($F64="",$G64=""),"",IFERROR(MAX(0,$G64-$F64),""))</f>
        <v/>
      </c>
      <c r="I64" s="36">
        <f>IF(OR($A64="",$C64=""),"",IFERROR(VLOOKUP($C64,Assumptions!$A$12:$C$111,3,FALSE),""))</f>
        <v/>
      </c>
      <c r="J64" s="43">
        <f>IF(OR($A64="",$C64="",Assumptions!$B$4=""),"",Assumptions!$B$4)</f>
        <v/>
      </c>
      <c r="K64" s="44">
        <f>IF(OR($A64="",$C64="",Assumptions!$B$5=""),"",Assumptions!$B$5)</f>
        <v/>
      </c>
      <c r="L64" s="36">
        <f>IF(OR($H64="",$I64="",$J64="",$K64=""),"",IFERROR($H64*$I64*$J64*(1+$K64),""))</f>
        <v/>
      </c>
      <c r="M64" s="17" t="n"/>
      <c r="N64" s="17" t="n"/>
      <c r="O64" s="7">
        <f>IF(COUNTA($A64:$E64,$M64:$N64)=0,"",IFERROR(IF(OR($A64="",$B64="",$C64="",$D64="",$E64="",$M64="",$N64=""),"Complete inputs",IF(OR($F64="",$I64="",$J64="",$K64="",Assumptions!$B$6="",Assumptions!$B$7="",Assumptions!$B$8=""),"Check assumptions",IF(OR($A64&lt;Assumptions!$B$7,$A64&gt;Assumptions!$B$8),"Check date",IF(WEEKDAY($A64,2)&lt;&gt;1,"Check week start",IF($G64&gt;Assumptions!$B$6,"Review demand","Ready for review"))))),"Check inputs"))</f>
        <v/>
      </c>
    </row>
    <row r="65">
      <c r="A65" s="37" t="n"/>
      <c r="B65" s="17" t="n"/>
      <c r="C65" s="17" t="n"/>
      <c r="D65" s="38" t="n"/>
      <c r="E65" s="38" t="n"/>
      <c r="F65" s="39">
        <f>IF(OR($A65="",$C65=""),"",IFERROR(VLOOKUP($C65,Assumptions!$A$12:$C$111,2,FALSE),""))</f>
        <v/>
      </c>
      <c r="G65" s="39">
        <f>IF(OR($D65="",$E65=""),"",IFERROR(SUM($D65:$E65),""))</f>
        <v/>
      </c>
      <c r="H65" s="39">
        <f>IF(OR($F65="",$G65=""),"",IFERROR(MAX(0,$G65-$F65),""))</f>
        <v/>
      </c>
      <c r="I65" s="35">
        <f>IF(OR($A65="",$C65=""),"",IFERROR(VLOOKUP($C65,Assumptions!$A$12:$C$111,3,FALSE),""))</f>
        <v/>
      </c>
      <c r="J65" s="40">
        <f>IF(OR($A65="",$C65="",Assumptions!$B$4=""),"",Assumptions!$B$4)</f>
        <v/>
      </c>
      <c r="K65" s="41">
        <f>IF(OR($A65="",$C65="",Assumptions!$B$5=""),"",Assumptions!$B$5)</f>
        <v/>
      </c>
      <c r="L65" s="35">
        <f>IF(OR($H65="",$I65="",$J65="",$K65=""),"",IFERROR($H65*$I65*$J65*(1+$K65),""))</f>
        <v/>
      </c>
      <c r="M65" s="17" t="n"/>
      <c r="N65" s="17" t="n"/>
      <c r="O65" s="4">
        <f>IF(COUNTA($A65:$E65,$M65:$N65)=0,"",IFERROR(IF(OR($A65="",$B65="",$C65="",$D65="",$E65="",$M65="",$N65=""),"Complete inputs",IF(OR($F65="",$I65="",$J65="",$K65="",Assumptions!$B$6="",Assumptions!$B$7="",Assumptions!$B$8=""),"Check assumptions",IF(OR($A65&lt;Assumptions!$B$7,$A65&gt;Assumptions!$B$8),"Check date",IF(WEEKDAY($A65,2)&lt;&gt;1,"Check week start",IF($G65&gt;Assumptions!$B$6,"Review demand","Ready for review"))))),"Check inputs"))</f>
        <v/>
      </c>
    </row>
    <row r="66">
      <c r="A66" s="37" t="n"/>
      <c r="B66" s="17" t="n"/>
      <c r="C66" s="17" t="n"/>
      <c r="D66" s="38" t="n"/>
      <c r="E66" s="38" t="n"/>
      <c r="F66" s="42">
        <f>IF(OR($A66="",$C66=""),"",IFERROR(VLOOKUP($C66,Assumptions!$A$12:$C$111,2,FALSE),""))</f>
        <v/>
      </c>
      <c r="G66" s="42">
        <f>IF(OR($D66="",$E66=""),"",IFERROR(SUM($D66:$E66),""))</f>
        <v/>
      </c>
      <c r="H66" s="42">
        <f>IF(OR($F66="",$G66=""),"",IFERROR(MAX(0,$G66-$F66),""))</f>
        <v/>
      </c>
      <c r="I66" s="36">
        <f>IF(OR($A66="",$C66=""),"",IFERROR(VLOOKUP($C66,Assumptions!$A$12:$C$111,3,FALSE),""))</f>
        <v/>
      </c>
      <c r="J66" s="43">
        <f>IF(OR($A66="",$C66="",Assumptions!$B$4=""),"",Assumptions!$B$4)</f>
        <v/>
      </c>
      <c r="K66" s="44">
        <f>IF(OR($A66="",$C66="",Assumptions!$B$5=""),"",Assumptions!$B$5)</f>
        <v/>
      </c>
      <c r="L66" s="36">
        <f>IF(OR($H66="",$I66="",$J66="",$K66=""),"",IFERROR($H66*$I66*$J66*(1+$K66),""))</f>
        <v/>
      </c>
      <c r="M66" s="17" t="n"/>
      <c r="N66" s="17" t="n"/>
      <c r="O66" s="7">
        <f>IF(COUNTA($A66:$E66,$M66:$N66)=0,"",IFERROR(IF(OR($A66="",$B66="",$C66="",$D66="",$E66="",$M66="",$N66=""),"Complete inputs",IF(OR($F66="",$I66="",$J66="",$K66="",Assumptions!$B$6="",Assumptions!$B$7="",Assumptions!$B$8=""),"Check assumptions",IF(OR($A66&lt;Assumptions!$B$7,$A66&gt;Assumptions!$B$8),"Check date",IF(WEEKDAY($A66,2)&lt;&gt;1,"Check week start",IF($G66&gt;Assumptions!$B$6,"Review demand","Ready for review"))))),"Check inputs"))</f>
        <v/>
      </c>
    </row>
    <row r="67">
      <c r="A67" s="37" t="n"/>
      <c r="B67" s="17" t="n"/>
      <c r="C67" s="17" t="n"/>
      <c r="D67" s="38" t="n"/>
      <c r="E67" s="38" t="n"/>
      <c r="F67" s="39">
        <f>IF(OR($A67="",$C67=""),"",IFERROR(VLOOKUP($C67,Assumptions!$A$12:$C$111,2,FALSE),""))</f>
        <v/>
      </c>
      <c r="G67" s="39">
        <f>IF(OR($D67="",$E67=""),"",IFERROR(SUM($D67:$E67),""))</f>
        <v/>
      </c>
      <c r="H67" s="39">
        <f>IF(OR($F67="",$G67=""),"",IFERROR(MAX(0,$G67-$F67),""))</f>
        <v/>
      </c>
      <c r="I67" s="35">
        <f>IF(OR($A67="",$C67=""),"",IFERROR(VLOOKUP($C67,Assumptions!$A$12:$C$111,3,FALSE),""))</f>
        <v/>
      </c>
      <c r="J67" s="40">
        <f>IF(OR($A67="",$C67="",Assumptions!$B$4=""),"",Assumptions!$B$4)</f>
        <v/>
      </c>
      <c r="K67" s="41">
        <f>IF(OR($A67="",$C67="",Assumptions!$B$5=""),"",Assumptions!$B$5)</f>
        <v/>
      </c>
      <c r="L67" s="35">
        <f>IF(OR($H67="",$I67="",$J67="",$K67=""),"",IFERROR($H67*$I67*$J67*(1+$K67),""))</f>
        <v/>
      </c>
      <c r="M67" s="17" t="n"/>
      <c r="N67" s="17" t="n"/>
      <c r="O67" s="4">
        <f>IF(COUNTA($A67:$E67,$M67:$N67)=0,"",IFERROR(IF(OR($A67="",$B67="",$C67="",$D67="",$E67="",$M67="",$N67=""),"Complete inputs",IF(OR($F67="",$I67="",$J67="",$K67="",Assumptions!$B$6="",Assumptions!$B$7="",Assumptions!$B$8=""),"Check assumptions",IF(OR($A67&lt;Assumptions!$B$7,$A67&gt;Assumptions!$B$8),"Check date",IF(WEEKDAY($A67,2)&lt;&gt;1,"Check week start",IF($G67&gt;Assumptions!$B$6,"Review demand","Ready for review"))))),"Check inputs"))</f>
        <v/>
      </c>
    </row>
    <row r="68">
      <c r="A68" s="37" t="n"/>
      <c r="B68" s="17" t="n"/>
      <c r="C68" s="17" t="n"/>
      <c r="D68" s="38" t="n"/>
      <c r="E68" s="38" t="n"/>
      <c r="F68" s="42">
        <f>IF(OR($A68="",$C68=""),"",IFERROR(VLOOKUP($C68,Assumptions!$A$12:$C$111,2,FALSE),""))</f>
        <v/>
      </c>
      <c r="G68" s="42">
        <f>IF(OR($D68="",$E68=""),"",IFERROR(SUM($D68:$E68),""))</f>
        <v/>
      </c>
      <c r="H68" s="42">
        <f>IF(OR($F68="",$G68=""),"",IFERROR(MAX(0,$G68-$F68),""))</f>
        <v/>
      </c>
      <c r="I68" s="36">
        <f>IF(OR($A68="",$C68=""),"",IFERROR(VLOOKUP($C68,Assumptions!$A$12:$C$111,3,FALSE),""))</f>
        <v/>
      </c>
      <c r="J68" s="43">
        <f>IF(OR($A68="",$C68="",Assumptions!$B$4=""),"",Assumptions!$B$4)</f>
        <v/>
      </c>
      <c r="K68" s="44">
        <f>IF(OR($A68="",$C68="",Assumptions!$B$5=""),"",Assumptions!$B$5)</f>
        <v/>
      </c>
      <c r="L68" s="36">
        <f>IF(OR($H68="",$I68="",$J68="",$K68=""),"",IFERROR($H68*$I68*$J68*(1+$K68),""))</f>
        <v/>
      </c>
      <c r="M68" s="17" t="n"/>
      <c r="N68" s="17" t="n"/>
      <c r="O68" s="7">
        <f>IF(COUNTA($A68:$E68,$M68:$N68)=0,"",IFERROR(IF(OR($A68="",$B68="",$C68="",$D68="",$E68="",$M68="",$N68=""),"Complete inputs",IF(OR($F68="",$I68="",$J68="",$K68="",Assumptions!$B$6="",Assumptions!$B$7="",Assumptions!$B$8=""),"Check assumptions",IF(OR($A68&lt;Assumptions!$B$7,$A68&gt;Assumptions!$B$8),"Check date",IF(WEEKDAY($A68,2)&lt;&gt;1,"Check week start",IF($G68&gt;Assumptions!$B$6,"Review demand","Ready for review"))))),"Check inputs"))</f>
        <v/>
      </c>
    </row>
    <row r="69">
      <c r="A69" s="37" t="n"/>
      <c r="B69" s="17" t="n"/>
      <c r="C69" s="17" t="n"/>
      <c r="D69" s="38" t="n"/>
      <c r="E69" s="38" t="n"/>
      <c r="F69" s="39">
        <f>IF(OR($A69="",$C69=""),"",IFERROR(VLOOKUP($C69,Assumptions!$A$12:$C$111,2,FALSE),""))</f>
        <v/>
      </c>
      <c r="G69" s="39">
        <f>IF(OR($D69="",$E69=""),"",IFERROR(SUM($D69:$E69),""))</f>
        <v/>
      </c>
      <c r="H69" s="39">
        <f>IF(OR($F69="",$G69=""),"",IFERROR(MAX(0,$G69-$F69),""))</f>
        <v/>
      </c>
      <c r="I69" s="35">
        <f>IF(OR($A69="",$C69=""),"",IFERROR(VLOOKUP($C69,Assumptions!$A$12:$C$111,3,FALSE),""))</f>
        <v/>
      </c>
      <c r="J69" s="40">
        <f>IF(OR($A69="",$C69="",Assumptions!$B$4=""),"",Assumptions!$B$4)</f>
        <v/>
      </c>
      <c r="K69" s="41">
        <f>IF(OR($A69="",$C69="",Assumptions!$B$5=""),"",Assumptions!$B$5)</f>
        <v/>
      </c>
      <c r="L69" s="35">
        <f>IF(OR($H69="",$I69="",$J69="",$K69=""),"",IFERROR($H69*$I69*$J69*(1+$K69),""))</f>
        <v/>
      </c>
      <c r="M69" s="17" t="n"/>
      <c r="N69" s="17" t="n"/>
      <c r="O69" s="4">
        <f>IF(COUNTA($A69:$E69,$M69:$N69)=0,"",IFERROR(IF(OR($A69="",$B69="",$C69="",$D69="",$E69="",$M69="",$N69=""),"Complete inputs",IF(OR($F69="",$I69="",$J69="",$K69="",Assumptions!$B$6="",Assumptions!$B$7="",Assumptions!$B$8=""),"Check assumptions",IF(OR($A69&lt;Assumptions!$B$7,$A69&gt;Assumptions!$B$8),"Check date",IF(WEEKDAY($A69,2)&lt;&gt;1,"Check week start",IF($G69&gt;Assumptions!$B$6,"Review demand","Ready for review"))))),"Check inputs"))</f>
        <v/>
      </c>
    </row>
    <row r="70">
      <c r="A70" s="37" t="n"/>
      <c r="B70" s="17" t="n"/>
      <c r="C70" s="17" t="n"/>
      <c r="D70" s="38" t="n"/>
      <c r="E70" s="38" t="n"/>
      <c r="F70" s="42">
        <f>IF(OR($A70="",$C70=""),"",IFERROR(VLOOKUP($C70,Assumptions!$A$12:$C$111,2,FALSE),""))</f>
        <v/>
      </c>
      <c r="G70" s="42">
        <f>IF(OR($D70="",$E70=""),"",IFERROR(SUM($D70:$E70),""))</f>
        <v/>
      </c>
      <c r="H70" s="42">
        <f>IF(OR($F70="",$G70=""),"",IFERROR(MAX(0,$G70-$F70),""))</f>
        <v/>
      </c>
      <c r="I70" s="36">
        <f>IF(OR($A70="",$C70=""),"",IFERROR(VLOOKUP($C70,Assumptions!$A$12:$C$111,3,FALSE),""))</f>
        <v/>
      </c>
      <c r="J70" s="43">
        <f>IF(OR($A70="",$C70="",Assumptions!$B$4=""),"",Assumptions!$B$4)</f>
        <v/>
      </c>
      <c r="K70" s="44">
        <f>IF(OR($A70="",$C70="",Assumptions!$B$5=""),"",Assumptions!$B$5)</f>
        <v/>
      </c>
      <c r="L70" s="36">
        <f>IF(OR($H70="",$I70="",$J70="",$K70=""),"",IFERROR($H70*$I70*$J70*(1+$K70),""))</f>
        <v/>
      </c>
      <c r="M70" s="17" t="n"/>
      <c r="N70" s="17" t="n"/>
      <c r="O70" s="7">
        <f>IF(COUNTA($A70:$E70,$M70:$N70)=0,"",IFERROR(IF(OR($A70="",$B70="",$C70="",$D70="",$E70="",$M70="",$N70=""),"Complete inputs",IF(OR($F70="",$I70="",$J70="",$K70="",Assumptions!$B$6="",Assumptions!$B$7="",Assumptions!$B$8=""),"Check assumptions",IF(OR($A70&lt;Assumptions!$B$7,$A70&gt;Assumptions!$B$8),"Check date",IF(WEEKDAY($A70,2)&lt;&gt;1,"Check week start",IF($G70&gt;Assumptions!$B$6,"Review demand","Ready for review"))))),"Check inputs"))</f>
        <v/>
      </c>
    </row>
    <row r="71">
      <c r="A71" s="37" t="n"/>
      <c r="B71" s="17" t="n"/>
      <c r="C71" s="17" t="n"/>
      <c r="D71" s="38" t="n"/>
      <c r="E71" s="38" t="n"/>
      <c r="F71" s="39">
        <f>IF(OR($A71="",$C71=""),"",IFERROR(VLOOKUP($C71,Assumptions!$A$12:$C$111,2,FALSE),""))</f>
        <v/>
      </c>
      <c r="G71" s="39">
        <f>IF(OR($D71="",$E71=""),"",IFERROR(SUM($D71:$E71),""))</f>
        <v/>
      </c>
      <c r="H71" s="39">
        <f>IF(OR($F71="",$G71=""),"",IFERROR(MAX(0,$G71-$F71),""))</f>
        <v/>
      </c>
      <c r="I71" s="35">
        <f>IF(OR($A71="",$C71=""),"",IFERROR(VLOOKUP($C71,Assumptions!$A$12:$C$111,3,FALSE),""))</f>
        <v/>
      </c>
      <c r="J71" s="40">
        <f>IF(OR($A71="",$C71="",Assumptions!$B$4=""),"",Assumptions!$B$4)</f>
        <v/>
      </c>
      <c r="K71" s="41">
        <f>IF(OR($A71="",$C71="",Assumptions!$B$5=""),"",Assumptions!$B$5)</f>
        <v/>
      </c>
      <c r="L71" s="35">
        <f>IF(OR($H71="",$I71="",$J71="",$K71=""),"",IFERROR($H71*$I71*$J71*(1+$K71),""))</f>
        <v/>
      </c>
      <c r="M71" s="17" t="n"/>
      <c r="N71" s="17" t="n"/>
      <c r="O71" s="4">
        <f>IF(COUNTA($A71:$E71,$M71:$N71)=0,"",IFERROR(IF(OR($A71="",$B71="",$C71="",$D71="",$E71="",$M71="",$N71=""),"Complete inputs",IF(OR($F71="",$I71="",$J71="",$K71="",Assumptions!$B$6="",Assumptions!$B$7="",Assumptions!$B$8=""),"Check assumptions",IF(OR($A71&lt;Assumptions!$B$7,$A71&gt;Assumptions!$B$8),"Check date",IF(WEEKDAY($A71,2)&lt;&gt;1,"Check week start",IF($G71&gt;Assumptions!$B$6,"Review demand","Ready for review"))))),"Check inputs"))</f>
        <v/>
      </c>
    </row>
    <row r="72">
      <c r="A72" s="37" t="n"/>
      <c r="B72" s="17" t="n"/>
      <c r="C72" s="17" t="n"/>
      <c r="D72" s="38" t="n"/>
      <c r="E72" s="38" t="n"/>
      <c r="F72" s="42">
        <f>IF(OR($A72="",$C72=""),"",IFERROR(VLOOKUP($C72,Assumptions!$A$12:$C$111,2,FALSE),""))</f>
        <v/>
      </c>
      <c r="G72" s="42">
        <f>IF(OR($D72="",$E72=""),"",IFERROR(SUM($D72:$E72),""))</f>
        <v/>
      </c>
      <c r="H72" s="42">
        <f>IF(OR($F72="",$G72=""),"",IFERROR(MAX(0,$G72-$F72),""))</f>
        <v/>
      </c>
      <c r="I72" s="36">
        <f>IF(OR($A72="",$C72=""),"",IFERROR(VLOOKUP($C72,Assumptions!$A$12:$C$111,3,FALSE),""))</f>
        <v/>
      </c>
      <c r="J72" s="43">
        <f>IF(OR($A72="",$C72="",Assumptions!$B$4=""),"",Assumptions!$B$4)</f>
        <v/>
      </c>
      <c r="K72" s="44">
        <f>IF(OR($A72="",$C72="",Assumptions!$B$5=""),"",Assumptions!$B$5)</f>
        <v/>
      </c>
      <c r="L72" s="36">
        <f>IF(OR($H72="",$I72="",$J72="",$K72=""),"",IFERROR($H72*$I72*$J72*(1+$K72),""))</f>
        <v/>
      </c>
      <c r="M72" s="17" t="n"/>
      <c r="N72" s="17" t="n"/>
      <c r="O72" s="7">
        <f>IF(COUNTA($A72:$E72,$M72:$N72)=0,"",IFERROR(IF(OR($A72="",$B72="",$C72="",$D72="",$E72="",$M72="",$N72=""),"Complete inputs",IF(OR($F72="",$I72="",$J72="",$K72="",Assumptions!$B$6="",Assumptions!$B$7="",Assumptions!$B$8=""),"Check assumptions",IF(OR($A72&lt;Assumptions!$B$7,$A72&gt;Assumptions!$B$8),"Check date",IF(WEEKDAY($A72,2)&lt;&gt;1,"Check week start",IF($G72&gt;Assumptions!$B$6,"Review demand","Ready for review"))))),"Check inputs"))</f>
        <v/>
      </c>
    </row>
    <row r="73">
      <c r="A73" s="37" t="n"/>
      <c r="B73" s="17" t="n"/>
      <c r="C73" s="17" t="n"/>
      <c r="D73" s="38" t="n"/>
      <c r="E73" s="38" t="n"/>
      <c r="F73" s="39">
        <f>IF(OR($A73="",$C73=""),"",IFERROR(VLOOKUP($C73,Assumptions!$A$12:$C$111,2,FALSE),""))</f>
        <v/>
      </c>
      <c r="G73" s="39">
        <f>IF(OR($D73="",$E73=""),"",IFERROR(SUM($D73:$E73),""))</f>
        <v/>
      </c>
      <c r="H73" s="39">
        <f>IF(OR($F73="",$G73=""),"",IFERROR(MAX(0,$G73-$F73),""))</f>
        <v/>
      </c>
      <c r="I73" s="35">
        <f>IF(OR($A73="",$C73=""),"",IFERROR(VLOOKUP($C73,Assumptions!$A$12:$C$111,3,FALSE),""))</f>
        <v/>
      </c>
      <c r="J73" s="40">
        <f>IF(OR($A73="",$C73="",Assumptions!$B$4=""),"",Assumptions!$B$4)</f>
        <v/>
      </c>
      <c r="K73" s="41">
        <f>IF(OR($A73="",$C73="",Assumptions!$B$5=""),"",Assumptions!$B$5)</f>
        <v/>
      </c>
      <c r="L73" s="35">
        <f>IF(OR($H73="",$I73="",$J73="",$K73=""),"",IFERROR($H73*$I73*$J73*(1+$K73),""))</f>
        <v/>
      </c>
      <c r="M73" s="17" t="n"/>
      <c r="N73" s="17" t="n"/>
      <c r="O73" s="4">
        <f>IF(COUNTA($A73:$E73,$M73:$N73)=0,"",IFERROR(IF(OR($A73="",$B73="",$C73="",$D73="",$E73="",$M73="",$N73=""),"Complete inputs",IF(OR($F73="",$I73="",$J73="",$K73="",Assumptions!$B$6="",Assumptions!$B$7="",Assumptions!$B$8=""),"Check assumptions",IF(OR($A73&lt;Assumptions!$B$7,$A73&gt;Assumptions!$B$8),"Check date",IF(WEEKDAY($A73,2)&lt;&gt;1,"Check week start",IF($G73&gt;Assumptions!$B$6,"Review demand","Ready for review"))))),"Check inputs"))</f>
        <v/>
      </c>
    </row>
    <row r="74">
      <c r="A74" s="37" t="n"/>
      <c r="B74" s="17" t="n"/>
      <c r="C74" s="17" t="n"/>
      <c r="D74" s="38" t="n"/>
      <c r="E74" s="38" t="n"/>
      <c r="F74" s="42">
        <f>IF(OR($A74="",$C74=""),"",IFERROR(VLOOKUP($C74,Assumptions!$A$12:$C$111,2,FALSE),""))</f>
        <v/>
      </c>
      <c r="G74" s="42">
        <f>IF(OR($D74="",$E74=""),"",IFERROR(SUM($D74:$E74),""))</f>
        <v/>
      </c>
      <c r="H74" s="42">
        <f>IF(OR($F74="",$G74=""),"",IFERROR(MAX(0,$G74-$F74),""))</f>
        <v/>
      </c>
      <c r="I74" s="36">
        <f>IF(OR($A74="",$C74=""),"",IFERROR(VLOOKUP($C74,Assumptions!$A$12:$C$111,3,FALSE),""))</f>
        <v/>
      </c>
      <c r="J74" s="43">
        <f>IF(OR($A74="",$C74="",Assumptions!$B$4=""),"",Assumptions!$B$4)</f>
        <v/>
      </c>
      <c r="K74" s="44">
        <f>IF(OR($A74="",$C74="",Assumptions!$B$5=""),"",Assumptions!$B$5)</f>
        <v/>
      </c>
      <c r="L74" s="36">
        <f>IF(OR($H74="",$I74="",$J74="",$K74=""),"",IFERROR($H74*$I74*$J74*(1+$K74),""))</f>
        <v/>
      </c>
      <c r="M74" s="17" t="n"/>
      <c r="N74" s="17" t="n"/>
      <c r="O74" s="7">
        <f>IF(COUNTA($A74:$E74,$M74:$N74)=0,"",IFERROR(IF(OR($A74="",$B74="",$C74="",$D74="",$E74="",$M74="",$N74=""),"Complete inputs",IF(OR($F74="",$I74="",$J74="",$K74="",Assumptions!$B$6="",Assumptions!$B$7="",Assumptions!$B$8=""),"Check assumptions",IF(OR($A74&lt;Assumptions!$B$7,$A74&gt;Assumptions!$B$8),"Check date",IF(WEEKDAY($A74,2)&lt;&gt;1,"Check week start",IF($G74&gt;Assumptions!$B$6,"Review demand","Ready for review"))))),"Check inputs"))</f>
        <v/>
      </c>
    </row>
    <row r="75">
      <c r="A75" s="37" t="n"/>
      <c r="B75" s="17" t="n"/>
      <c r="C75" s="17" t="n"/>
      <c r="D75" s="38" t="n"/>
      <c r="E75" s="38" t="n"/>
      <c r="F75" s="39">
        <f>IF(OR($A75="",$C75=""),"",IFERROR(VLOOKUP($C75,Assumptions!$A$12:$C$111,2,FALSE),""))</f>
        <v/>
      </c>
      <c r="G75" s="39">
        <f>IF(OR($D75="",$E75=""),"",IFERROR(SUM($D75:$E75),""))</f>
        <v/>
      </c>
      <c r="H75" s="39">
        <f>IF(OR($F75="",$G75=""),"",IFERROR(MAX(0,$G75-$F75),""))</f>
        <v/>
      </c>
      <c r="I75" s="35">
        <f>IF(OR($A75="",$C75=""),"",IFERROR(VLOOKUP($C75,Assumptions!$A$12:$C$111,3,FALSE),""))</f>
        <v/>
      </c>
      <c r="J75" s="40">
        <f>IF(OR($A75="",$C75="",Assumptions!$B$4=""),"",Assumptions!$B$4)</f>
        <v/>
      </c>
      <c r="K75" s="41">
        <f>IF(OR($A75="",$C75="",Assumptions!$B$5=""),"",Assumptions!$B$5)</f>
        <v/>
      </c>
      <c r="L75" s="35">
        <f>IF(OR($H75="",$I75="",$J75="",$K75=""),"",IFERROR($H75*$I75*$J75*(1+$K75),""))</f>
        <v/>
      </c>
      <c r="M75" s="17" t="n"/>
      <c r="N75" s="17" t="n"/>
      <c r="O75" s="4">
        <f>IF(COUNTA($A75:$E75,$M75:$N75)=0,"",IFERROR(IF(OR($A75="",$B75="",$C75="",$D75="",$E75="",$M75="",$N75=""),"Complete inputs",IF(OR($F75="",$I75="",$J75="",$K75="",Assumptions!$B$6="",Assumptions!$B$7="",Assumptions!$B$8=""),"Check assumptions",IF(OR($A75&lt;Assumptions!$B$7,$A75&gt;Assumptions!$B$8),"Check date",IF(WEEKDAY($A75,2)&lt;&gt;1,"Check week start",IF($G75&gt;Assumptions!$B$6,"Review demand","Ready for review"))))),"Check inputs"))</f>
        <v/>
      </c>
    </row>
    <row r="76">
      <c r="A76" s="37" t="n"/>
      <c r="B76" s="17" t="n"/>
      <c r="C76" s="17" t="n"/>
      <c r="D76" s="38" t="n"/>
      <c r="E76" s="38" t="n"/>
      <c r="F76" s="42">
        <f>IF(OR($A76="",$C76=""),"",IFERROR(VLOOKUP($C76,Assumptions!$A$12:$C$111,2,FALSE),""))</f>
        <v/>
      </c>
      <c r="G76" s="42">
        <f>IF(OR($D76="",$E76=""),"",IFERROR(SUM($D76:$E76),""))</f>
        <v/>
      </c>
      <c r="H76" s="42">
        <f>IF(OR($F76="",$G76=""),"",IFERROR(MAX(0,$G76-$F76),""))</f>
        <v/>
      </c>
      <c r="I76" s="36">
        <f>IF(OR($A76="",$C76=""),"",IFERROR(VLOOKUP($C76,Assumptions!$A$12:$C$111,3,FALSE),""))</f>
        <v/>
      </c>
      <c r="J76" s="43">
        <f>IF(OR($A76="",$C76="",Assumptions!$B$4=""),"",Assumptions!$B$4)</f>
        <v/>
      </c>
      <c r="K76" s="44">
        <f>IF(OR($A76="",$C76="",Assumptions!$B$5=""),"",Assumptions!$B$5)</f>
        <v/>
      </c>
      <c r="L76" s="36">
        <f>IF(OR($H76="",$I76="",$J76="",$K76=""),"",IFERROR($H76*$I76*$J76*(1+$K76),""))</f>
        <v/>
      </c>
      <c r="M76" s="17" t="n"/>
      <c r="N76" s="17" t="n"/>
      <c r="O76" s="7">
        <f>IF(COUNTA($A76:$E76,$M76:$N76)=0,"",IFERROR(IF(OR($A76="",$B76="",$C76="",$D76="",$E76="",$M76="",$N76=""),"Complete inputs",IF(OR($F76="",$I76="",$J76="",$K76="",Assumptions!$B$6="",Assumptions!$B$7="",Assumptions!$B$8=""),"Check assumptions",IF(OR($A76&lt;Assumptions!$B$7,$A76&gt;Assumptions!$B$8),"Check date",IF(WEEKDAY($A76,2)&lt;&gt;1,"Check week start",IF($G76&gt;Assumptions!$B$6,"Review demand","Ready for review"))))),"Check inputs"))</f>
        <v/>
      </c>
    </row>
    <row r="77">
      <c r="A77" s="37" t="n"/>
      <c r="B77" s="17" t="n"/>
      <c r="C77" s="17" t="n"/>
      <c r="D77" s="38" t="n"/>
      <c r="E77" s="38" t="n"/>
      <c r="F77" s="39">
        <f>IF(OR($A77="",$C77=""),"",IFERROR(VLOOKUP($C77,Assumptions!$A$12:$C$111,2,FALSE),""))</f>
        <v/>
      </c>
      <c r="G77" s="39">
        <f>IF(OR($D77="",$E77=""),"",IFERROR(SUM($D77:$E77),""))</f>
        <v/>
      </c>
      <c r="H77" s="39">
        <f>IF(OR($F77="",$G77=""),"",IFERROR(MAX(0,$G77-$F77),""))</f>
        <v/>
      </c>
      <c r="I77" s="35">
        <f>IF(OR($A77="",$C77=""),"",IFERROR(VLOOKUP($C77,Assumptions!$A$12:$C$111,3,FALSE),""))</f>
        <v/>
      </c>
      <c r="J77" s="40">
        <f>IF(OR($A77="",$C77="",Assumptions!$B$4=""),"",Assumptions!$B$4)</f>
        <v/>
      </c>
      <c r="K77" s="41">
        <f>IF(OR($A77="",$C77="",Assumptions!$B$5=""),"",Assumptions!$B$5)</f>
        <v/>
      </c>
      <c r="L77" s="35">
        <f>IF(OR($H77="",$I77="",$J77="",$K77=""),"",IFERROR($H77*$I77*$J77*(1+$K77),""))</f>
        <v/>
      </c>
      <c r="M77" s="17" t="n"/>
      <c r="N77" s="17" t="n"/>
      <c r="O77" s="4">
        <f>IF(COUNTA($A77:$E77,$M77:$N77)=0,"",IFERROR(IF(OR($A77="",$B77="",$C77="",$D77="",$E77="",$M77="",$N77=""),"Complete inputs",IF(OR($F77="",$I77="",$J77="",$K77="",Assumptions!$B$6="",Assumptions!$B$7="",Assumptions!$B$8=""),"Check assumptions",IF(OR($A77&lt;Assumptions!$B$7,$A77&gt;Assumptions!$B$8),"Check date",IF(WEEKDAY($A77,2)&lt;&gt;1,"Check week start",IF($G77&gt;Assumptions!$B$6,"Review demand","Ready for review"))))),"Check inputs"))</f>
        <v/>
      </c>
    </row>
    <row r="78">
      <c r="A78" s="37" t="n"/>
      <c r="B78" s="17" t="n"/>
      <c r="C78" s="17" t="n"/>
      <c r="D78" s="38" t="n"/>
      <c r="E78" s="38" t="n"/>
      <c r="F78" s="42">
        <f>IF(OR($A78="",$C78=""),"",IFERROR(VLOOKUP($C78,Assumptions!$A$12:$C$111,2,FALSE),""))</f>
        <v/>
      </c>
      <c r="G78" s="42">
        <f>IF(OR($D78="",$E78=""),"",IFERROR(SUM($D78:$E78),""))</f>
        <v/>
      </c>
      <c r="H78" s="42">
        <f>IF(OR($F78="",$G78=""),"",IFERROR(MAX(0,$G78-$F78),""))</f>
        <v/>
      </c>
      <c r="I78" s="36">
        <f>IF(OR($A78="",$C78=""),"",IFERROR(VLOOKUP($C78,Assumptions!$A$12:$C$111,3,FALSE),""))</f>
        <v/>
      </c>
      <c r="J78" s="43">
        <f>IF(OR($A78="",$C78="",Assumptions!$B$4=""),"",Assumptions!$B$4)</f>
        <v/>
      </c>
      <c r="K78" s="44">
        <f>IF(OR($A78="",$C78="",Assumptions!$B$5=""),"",Assumptions!$B$5)</f>
        <v/>
      </c>
      <c r="L78" s="36">
        <f>IF(OR($H78="",$I78="",$J78="",$K78=""),"",IFERROR($H78*$I78*$J78*(1+$K78),""))</f>
        <v/>
      </c>
      <c r="M78" s="17" t="n"/>
      <c r="N78" s="17" t="n"/>
      <c r="O78" s="7">
        <f>IF(COUNTA($A78:$E78,$M78:$N78)=0,"",IFERROR(IF(OR($A78="",$B78="",$C78="",$D78="",$E78="",$M78="",$N78=""),"Complete inputs",IF(OR($F78="",$I78="",$J78="",$K78="",Assumptions!$B$6="",Assumptions!$B$7="",Assumptions!$B$8=""),"Check assumptions",IF(OR($A78&lt;Assumptions!$B$7,$A78&gt;Assumptions!$B$8),"Check date",IF(WEEKDAY($A78,2)&lt;&gt;1,"Check week start",IF($G78&gt;Assumptions!$B$6,"Review demand","Ready for review"))))),"Check inputs"))</f>
        <v/>
      </c>
    </row>
    <row r="79">
      <c r="A79" s="37" t="n"/>
      <c r="B79" s="17" t="n"/>
      <c r="C79" s="17" t="n"/>
      <c r="D79" s="38" t="n"/>
      <c r="E79" s="38" t="n"/>
      <c r="F79" s="39">
        <f>IF(OR($A79="",$C79=""),"",IFERROR(VLOOKUP($C79,Assumptions!$A$12:$C$111,2,FALSE),""))</f>
        <v/>
      </c>
      <c r="G79" s="39">
        <f>IF(OR($D79="",$E79=""),"",IFERROR(SUM($D79:$E79),""))</f>
        <v/>
      </c>
      <c r="H79" s="39">
        <f>IF(OR($F79="",$G79=""),"",IFERROR(MAX(0,$G79-$F79),""))</f>
        <v/>
      </c>
      <c r="I79" s="35">
        <f>IF(OR($A79="",$C79=""),"",IFERROR(VLOOKUP($C79,Assumptions!$A$12:$C$111,3,FALSE),""))</f>
        <v/>
      </c>
      <c r="J79" s="40">
        <f>IF(OR($A79="",$C79="",Assumptions!$B$4=""),"",Assumptions!$B$4)</f>
        <v/>
      </c>
      <c r="K79" s="41">
        <f>IF(OR($A79="",$C79="",Assumptions!$B$5=""),"",Assumptions!$B$5)</f>
        <v/>
      </c>
      <c r="L79" s="35">
        <f>IF(OR($H79="",$I79="",$J79="",$K79=""),"",IFERROR($H79*$I79*$J79*(1+$K79),""))</f>
        <v/>
      </c>
      <c r="M79" s="17" t="n"/>
      <c r="N79" s="17" t="n"/>
      <c r="O79" s="4">
        <f>IF(COUNTA($A79:$E79,$M79:$N79)=0,"",IFERROR(IF(OR($A79="",$B79="",$C79="",$D79="",$E79="",$M79="",$N79=""),"Complete inputs",IF(OR($F79="",$I79="",$J79="",$K79="",Assumptions!$B$6="",Assumptions!$B$7="",Assumptions!$B$8=""),"Check assumptions",IF(OR($A79&lt;Assumptions!$B$7,$A79&gt;Assumptions!$B$8),"Check date",IF(WEEKDAY($A79,2)&lt;&gt;1,"Check week start",IF($G79&gt;Assumptions!$B$6,"Review demand","Ready for review"))))),"Check inputs"))</f>
        <v/>
      </c>
    </row>
    <row r="80">
      <c r="A80" s="37" t="n"/>
      <c r="B80" s="17" t="n"/>
      <c r="C80" s="17" t="n"/>
      <c r="D80" s="38" t="n"/>
      <c r="E80" s="38" t="n"/>
      <c r="F80" s="42">
        <f>IF(OR($A80="",$C80=""),"",IFERROR(VLOOKUP($C80,Assumptions!$A$12:$C$111,2,FALSE),""))</f>
        <v/>
      </c>
      <c r="G80" s="42">
        <f>IF(OR($D80="",$E80=""),"",IFERROR(SUM($D80:$E80),""))</f>
        <v/>
      </c>
      <c r="H80" s="42">
        <f>IF(OR($F80="",$G80=""),"",IFERROR(MAX(0,$G80-$F80),""))</f>
        <v/>
      </c>
      <c r="I80" s="36">
        <f>IF(OR($A80="",$C80=""),"",IFERROR(VLOOKUP($C80,Assumptions!$A$12:$C$111,3,FALSE),""))</f>
        <v/>
      </c>
      <c r="J80" s="43">
        <f>IF(OR($A80="",$C80="",Assumptions!$B$4=""),"",Assumptions!$B$4)</f>
        <v/>
      </c>
      <c r="K80" s="44">
        <f>IF(OR($A80="",$C80="",Assumptions!$B$5=""),"",Assumptions!$B$5)</f>
        <v/>
      </c>
      <c r="L80" s="36">
        <f>IF(OR($H80="",$I80="",$J80="",$K80=""),"",IFERROR($H80*$I80*$J80*(1+$K80),""))</f>
        <v/>
      </c>
      <c r="M80" s="17" t="n"/>
      <c r="N80" s="17" t="n"/>
      <c r="O80" s="7">
        <f>IF(COUNTA($A80:$E80,$M80:$N80)=0,"",IFERROR(IF(OR($A80="",$B80="",$C80="",$D80="",$E80="",$M80="",$N80=""),"Complete inputs",IF(OR($F80="",$I80="",$J80="",$K80="",Assumptions!$B$6="",Assumptions!$B$7="",Assumptions!$B$8=""),"Check assumptions",IF(OR($A80&lt;Assumptions!$B$7,$A80&gt;Assumptions!$B$8),"Check date",IF(WEEKDAY($A80,2)&lt;&gt;1,"Check week start",IF($G80&gt;Assumptions!$B$6,"Review demand","Ready for review"))))),"Check inputs"))</f>
        <v/>
      </c>
    </row>
    <row r="81">
      <c r="A81" s="37" t="n"/>
      <c r="B81" s="17" t="n"/>
      <c r="C81" s="17" t="n"/>
      <c r="D81" s="38" t="n"/>
      <c r="E81" s="38" t="n"/>
      <c r="F81" s="39">
        <f>IF(OR($A81="",$C81=""),"",IFERROR(VLOOKUP($C81,Assumptions!$A$12:$C$111,2,FALSE),""))</f>
        <v/>
      </c>
      <c r="G81" s="39">
        <f>IF(OR($D81="",$E81=""),"",IFERROR(SUM($D81:$E81),""))</f>
        <v/>
      </c>
      <c r="H81" s="39">
        <f>IF(OR($F81="",$G81=""),"",IFERROR(MAX(0,$G81-$F81),""))</f>
        <v/>
      </c>
      <c r="I81" s="35">
        <f>IF(OR($A81="",$C81=""),"",IFERROR(VLOOKUP($C81,Assumptions!$A$12:$C$111,3,FALSE),""))</f>
        <v/>
      </c>
      <c r="J81" s="40">
        <f>IF(OR($A81="",$C81="",Assumptions!$B$4=""),"",Assumptions!$B$4)</f>
        <v/>
      </c>
      <c r="K81" s="41">
        <f>IF(OR($A81="",$C81="",Assumptions!$B$5=""),"",Assumptions!$B$5)</f>
        <v/>
      </c>
      <c r="L81" s="35">
        <f>IF(OR($H81="",$I81="",$J81="",$K81=""),"",IFERROR($H81*$I81*$J81*(1+$K81),""))</f>
        <v/>
      </c>
      <c r="M81" s="17" t="n"/>
      <c r="N81" s="17" t="n"/>
      <c r="O81" s="4">
        <f>IF(COUNTA($A81:$E81,$M81:$N81)=0,"",IFERROR(IF(OR($A81="",$B81="",$C81="",$D81="",$E81="",$M81="",$N81=""),"Complete inputs",IF(OR($F81="",$I81="",$J81="",$K81="",Assumptions!$B$6="",Assumptions!$B$7="",Assumptions!$B$8=""),"Check assumptions",IF(OR($A81&lt;Assumptions!$B$7,$A81&gt;Assumptions!$B$8),"Check date",IF(WEEKDAY($A81,2)&lt;&gt;1,"Check week start",IF($G81&gt;Assumptions!$B$6,"Review demand","Ready for review"))))),"Check inputs"))</f>
        <v/>
      </c>
    </row>
    <row r="82">
      <c r="A82" s="37" t="n"/>
      <c r="B82" s="17" t="n"/>
      <c r="C82" s="17" t="n"/>
      <c r="D82" s="38" t="n"/>
      <c r="E82" s="38" t="n"/>
      <c r="F82" s="42">
        <f>IF(OR($A82="",$C82=""),"",IFERROR(VLOOKUP($C82,Assumptions!$A$12:$C$111,2,FALSE),""))</f>
        <v/>
      </c>
      <c r="G82" s="42">
        <f>IF(OR($D82="",$E82=""),"",IFERROR(SUM($D82:$E82),""))</f>
        <v/>
      </c>
      <c r="H82" s="42">
        <f>IF(OR($F82="",$G82=""),"",IFERROR(MAX(0,$G82-$F82),""))</f>
        <v/>
      </c>
      <c r="I82" s="36">
        <f>IF(OR($A82="",$C82=""),"",IFERROR(VLOOKUP($C82,Assumptions!$A$12:$C$111,3,FALSE),""))</f>
        <v/>
      </c>
      <c r="J82" s="43">
        <f>IF(OR($A82="",$C82="",Assumptions!$B$4=""),"",Assumptions!$B$4)</f>
        <v/>
      </c>
      <c r="K82" s="44">
        <f>IF(OR($A82="",$C82="",Assumptions!$B$5=""),"",Assumptions!$B$5)</f>
        <v/>
      </c>
      <c r="L82" s="36">
        <f>IF(OR($H82="",$I82="",$J82="",$K82=""),"",IFERROR($H82*$I82*$J82*(1+$K82),""))</f>
        <v/>
      </c>
      <c r="M82" s="17" t="n"/>
      <c r="N82" s="17" t="n"/>
      <c r="O82" s="7">
        <f>IF(COUNTA($A82:$E82,$M82:$N82)=0,"",IFERROR(IF(OR($A82="",$B82="",$C82="",$D82="",$E82="",$M82="",$N82=""),"Complete inputs",IF(OR($F82="",$I82="",$J82="",$K82="",Assumptions!$B$6="",Assumptions!$B$7="",Assumptions!$B$8=""),"Check assumptions",IF(OR($A82&lt;Assumptions!$B$7,$A82&gt;Assumptions!$B$8),"Check date",IF(WEEKDAY($A82,2)&lt;&gt;1,"Check week start",IF($G82&gt;Assumptions!$B$6,"Review demand","Ready for review"))))),"Check inputs"))</f>
        <v/>
      </c>
    </row>
    <row r="83">
      <c r="A83" s="37" t="n"/>
      <c r="B83" s="17" t="n"/>
      <c r="C83" s="17" t="n"/>
      <c r="D83" s="38" t="n"/>
      <c r="E83" s="38" t="n"/>
      <c r="F83" s="39">
        <f>IF(OR($A83="",$C83=""),"",IFERROR(VLOOKUP($C83,Assumptions!$A$12:$C$111,2,FALSE),""))</f>
        <v/>
      </c>
      <c r="G83" s="39">
        <f>IF(OR($D83="",$E83=""),"",IFERROR(SUM($D83:$E83),""))</f>
        <v/>
      </c>
      <c r="H83" s="39">
        <f>IF(OR($F83="",$G83=""),"",IFERROR(MAX(0,$G83-$F83),""))</f>
        <v/>
      </c>
      <c r="I83" s="35">
        <f>IF(OR($A83="",$C83=""),"",IFERROR(VLOOKUP($C83,Assumptions!$A$12:$C$111,3,FALSE),""))</f>
        <v/>
      </c>
      <c r="J83" s="40">
        <f>IF(OR($A83="",$C83="",Assumptions!$B$4=""),"",Assumptions!$B$4)</f>
        <v/>
      </c>
      <c r="K83" s="41">
        <f>IF(OR($A83="",$C83="",Assumptions!$B$5=""),"",Assumptions!$B$5)</f>
        <v/>
      </c>
      <c r="L83" s="35">
        <f>IF(OR($H83="",$I83="",$J83="",$K83=""),"",IFERROR($H83*$I83*$J83*(1+$K83),""))</f>
        <v/>
      </c>
      <c r="M83" s="17" t="n"/>
      <c r="N83" s="17" t="n"/>
      <c r="O83" s="4">
        <f>IF(COUNTA($A83:$E83,$M83:$N83)=0,"",IFERROR(IF(OR($A83="",$B83="",$C83="",$D83="",$E83="",$M83="",$N83=""),"Complete inputs",IF(OR($F83="",$I83="",$J83="",$K83="",Assumptions!$B$6="",Assumptions!$B$7="",Assumptions!$B$8=""),"Check assumptions",IF(OR($A83&lt;Assumptions!$B$7,$A83&gt;Assumptions!$B$8),"Check date",IF(WEEKDAY($A83,2)&lt;&gt;1,"Check week start",IF($G83&gt;Assumptions!$B$6,"Review demand","Ready for review"))))),"Check inputs"))</f>
        <v/>
      </c>
    </row>
    <row r="84">
      <c r="A84" s="37" t="n"/>
      <c r="B84" s="17" t="n"/>
      <c r="C84" s="17" t="n"/>
      <c r="D84" s="38" t="n"/>
      <c r="E84" s="38" t="n"/>
      <c r="F84" s="42">
        <f>IF(OR($A84="",$C84=""),"",IFERROR(VLOOKUP($C84,Assumptions!$A$12:$C$111,2,FALSE),""))</f>
        <v/>
      </c>
      <c r="G84" s="42">
        <f>IF(OR($D84="",$E84=""),"",IFERROR(SUM($D84:$E84),""))</f>
        <v/>
      </c>
      <c r="H84" s="42">
        <f>IF(OR($F84="",$G84=""),"",IFERROR(MAX(0,$G84-$F84),""))</f>
        <v/>
      </c>
      <c r="I84" s="36">
        <f>IF(OR($A84="",$C84=""),"",IFERROR(VLOOKUP($C84,Assumptions!$A$12:$C$111,3,FALSE),""))</f>
        <v/>
      </c>
      <c r="J84" s="43">
        <f>IF(OR($A84="",$C84="",Assumptions!$B$4=""),"",Assumptions!$B$4)</f>
        <v/>
      </c>
      <c r="K84" s="44">
        <f>IF(OR($A84="",$C84="",Assumptions!$B$5=""),"",Assumptions!$B$5)</f>
        <v/>
      </c>
      <c r="L84" s="36">
        <f>IF(OR($H84="",$I84="",$J84="",$K84=""),"",IFERROR($H84*$I84*$J84*(1+$K84),""))</f>
        <v/>
      </c>
      <c r="M84" s="17" t="n"/>
      <c r="N84" s="17" t="n"/>
      <c r="O84" s="7">
        <f>IF(COUNTA($A84:$E84,$M84:$N84)=0,"",IFERROR(IF(OR($A84="",$B84="",$C84="",$D84="",$E84="",$M84="",$N84=""),"Complete inputs",IF(OR($F84="",$I84="",$J84="",$K84="",Assumptions!$B$6="",Assumptions!$B$7="",Assumptions!$B$8=""),"Check assumptions",IF(OR($A84&lt;Assumptions!$B$7,$A84&gt;Assumptions!$B$8),"Check date",IF(WEEKDAY($A84,2)&lt;&gt;1,"Check week start",IF($G84&gt;Assumptions!$B$6,"Review demand","Ready for review"))))),"Check inputs"))</f>
        <v/>
      </c>
    </row>
    <row r="85">
      <c r="A85" s="37" t="n"/>
      <c r="B85" s="17" t="n"/>
      <c r="C85" s="17" t="n"/>
      <c r="D85" s="38" t="n"/>
      <c r="E85" s="38" t="n"/>
      <c r="F85" s="39">
        <f>IF(OR($A85="",$C85=""),"",IFERROR(VLOOKUP($C85,Assumptions!$A$12:$C$111,2,FALSE),""))</f>
        <v/>
      </c>
      <c r="G85" s="39">
        <f>IF(OR($D85="",$E85=""),"",IFERROR(SUM($D85:$E85),""))</f>
        <v/>
      </c>
      <c r="H85" s="39">
        <f>IF(OR($F85="",$G85=""),"",IFERROR(MAX(0,$G85-$F85),""))</f>
        <v/>
      </c>
      <c r="I85" s="35">
        <f>IF(OR($A85="",$C85=""),"",IFERROR(VLOOKUP($C85,Assumptions!$A$12:$C$111,3,FALSE),""))</f>
        <v/>
      </c>
      <c r="J85" s="40">
        <f>IF(OR($A85="",$C85="",Assumptions!$B$4=""),"",Assumptions!$B$4)</f>
        <v/>
      </c>
      <c r="K85" s="41">
        <f>IF(OR($A85="",$C85="",Assumptions!$B$5=""),"",Assumptions!$B$5)</f>
        <v/>
      </c>
      <c r="L85" s="35">
        <f>IF(OR($H85="",$I85="",$J85="",$K85=""),"",IFERROR($H85*$I85*$J85*(1+$K85),""))</f>
        <v/>
      </c>
      <c r="M85" s="17" t="n"/>
      <c r="N85" s="17" t="n"/>
      <c r="O85" s="4">
        <f>IF(COUNTA($A85:$E85,$M85:$N85)=0,"",IFERROR(IF(OR($A85="",$B85="",$C85="",$D85="",$E85="",$M85="",$N85=""),"Complete inputs",IF(OR($F85="",$I85="",$J85="",$K85="",Assumptions!$B$6="",Assumptions!$B$7="",Assumptions!$B$8=""),"Check assumptions",IF(OR($A85&lt;Assumptions!$B$7,$A85&gt;Assumptions!$B$8),"Check date",IF(WEEKDAY($A85,2)&lt;&gt;1,"Check week start",IF($G85&gt;Assumptions!$B$6,"Review demand","Ready for review"))))),"Check inputs"))</f>
        <v/>
      </c>
    </row>
    <row r="86">
      <c r="A86" s="37" t="n"/>
      <c r="B86" s="17" t="n"/>
      <c r="C86" s="17" t="n"/>
      <c r="D86" s="38" t="n"/>
      <c r="E86" s="38" t="n"/>
      <c r="F86" s="42">
        <f>IF(OR($A86="",$C86=""),"",IFERROR(VLOOKUP($C86,Assumptions!$A$12:$C$111,2,FALSE),""))</f>
        <v/>
      </c>
      <c r="G86" s="42">
        <f>IF(OR($D86="",$E86=""),"",IFERROR(SUM($D86:$E86),""))</f>
        <v/>
      </c>
      <c r="H86" s="42">
        <f>IF(OR($F86="",$G86=""),"",IFERROR(MAX(0,$G86-$F86),""))</f>
        <v/>
      </c>
      <c r="I86" s="36">
        <f>IF(OR($A86="",$C86=""),"",IFERROR(VLOOKUP($C86,Assumptions!$A$12:$C$111,3,FALSE),""))</f>
        <v/>
      </c>
      <c r="J86" s="43">
        <f>IF(OR($A86="",$C86="",Assumptions!$B$4=""),"",Assumptions!$B$4)</f>
        <v/>
      </c>
      <c r="K86" s="44">
        <f>IF(OR($A86="",$C86="",Assumptions!$B$5=""),"",Assumptions!$B$5)</f>
        <v/>
      </c>
      <c r="L86" s="36">
        <f>IF(OR($H86="",$I86="",$J86="",$K86=""),"",IFERROR($H86*$I86*$J86*(1+$K86),""))</f>
        <v/>
      </c>
      <c r="M86" s="17" t="n"/>
      <c r="N86" s="17" t="n"/>
      <c r="O86" s="7">
        <f>IF(COUNTA($A86:$E86,$M86:$N86)=0,"",IFERROR(IF(OR($A86="",$B86="",$C86="",$D86="",$E86="",$M86="",$N86=""),"Complete inputs",IF(OR($F86="",$I86="",$J86="",$K86="",Assumptions!$B$6="",Assumptions!$B$7="",Assumptions!$B$8=""),"Check assumptions",IF(OR($A86&lt;Assumptions!$B$7,$A86&gt;Assumptions!$B$8),"Check date",IF(WEEKDAY($A86,2)&lt;&gt;1,"Check week start",IF($G86&gt;Assumptions!$B$6,"Review demand","Ready for review"))))),"Check inputs"))</f>
        <v/>
      </c>
    </row>
    <row r="87">
      <c r="A87" s="37" t="n"/>
      <c r="B87" s="17" t="n"/>
      <c r="C87" s="17" t="n"/>
      <c r="D87" s="38" t="n"/>
      <c r="E87" s="38" t="n"/>
      <c r="F87" s="39">
        <f>IF(OR($A87="",$C87=""),"",IFERROR(VLOOKUP($C87,Assumptions!$A$12:$C$111,2,FALSE),""))</f>
        <v/>
      </c>
      <c r="G87" s="39">
        <f>IF(OR($D87="",$E87=""),"",IFERROR(SUM($D87:$E87),""))</f>
        <v/>
      </c>
      <c r="H87" s="39">
        <f>IF(OR($F87="",$G87=""),"",IFERROR(MAX(0,$G87-$F87),""))</f>
        <v/>
      </c>
      <c r="I87" s="35">
        <f>IF(OR($A87="",$C87=""),"",IFERROR(VLOOKUP($C87,Assumptions!$A$12:$C$111,3,FALSE),""))</f>
        <v/>
      </c>
      <c r="J87" s="40">
        <f>IF(OR($A87="",$C87="",Assumptions!$B$4=""),"",Assumptions!$B$4)</f>
        <v/>
      </c>
      <c r="K87" s="41">
        <f>IF(OR($A87="",$C87="",Assumptions!$B$5=""),"",Assumptions!$B$5)</f>
        <v/>
      </c>
      <c r="L87" s="35">
        <f>IF(OR($H87="",$I87="",$J87="",$K87=""),"",IFERROR($H87*$I87*$J87*(1+$K87),""))</f>
        <v/>
      </c>
      <c r="M87" s="17" t="n"/>
      <c r="N87" s="17" t="n"/>
      <c r="O87" s="4">
        <f>IF(COUNTA($A87:$E87,$M87:$N87)=0,"",IFERROR(IF(OR($A87="",$B87="",$C87="",$D87="",$E87="",$M87="",$N87=""),"Complete inputs",IF(OR($F87="",$I87="",$J87="",$K87="",Assumptions!$B$6="",Assumptions!$B$7="",Assumptions!$B$8=""),"Check assumptions",IF(OR($A87&lt;Assumptions!$B$7,$A87&gt;Assumptions!$B$8),"Check date",IF(WEEKDAY($A87,2)&lt;&gt;1,"Check week start",IF($G87&gt;Assumptions!$B$6,"Review demand","Ready for review"))))),"Check inputs"))</f>
        <v/>
      </c>
    </row>
    <row r="88">
      <c r="A88" s="37" t="n"/>
      <c r="B88" s="17" t="n"/>
      <c r="C88" s="17" t="n"/>
      <c r="D88" s="38" t="n"/>
      <c r="E88" s="38" t="n"/>
      <c r="F88" s="42">
        <f>IF(OR($A88="",$C88=""),"",IFERROR(VLOOKUP($C88,Assumptions!$A$12:$C$111,2,FALSE),""))</f>
        <v/>
      </c>
      <c r="G88" s="42">
        <f>IF(OR($D88="",$E88=""),"",IFERROR(SUM($D88:$E88),""))</f>
        <v/>
      </c>
      <c r="H88" s="42">
        <f>IF(OR($F88="",$G88=""),"",IFERROR(MAX(0,$G88-$F88),""))</f>
        <v/>
      </c>
      <c r="I88" s="36">
        <f>IF(OR($A88="",$C88=""),"",IFERROR(VLOOKUP($C88,Assumptions!$A$12:$C$111,3,FALSE),""))</f>
        <v/>
      </c>
      <c r="J88" s="43">
        <f>IF(OR($A88="",$C88="",Assumptions!$B$4=""),"",Assumptions!$B$4)</f>
        <v/>
      </c>
      <c r="K88" s="44">
        <f>IF(OR($A88="",$C88="",Assumptions!$B$5=""),"",Assumptions!$B$5)</f>
        <v/>
      </c>
      <c r="L88" s="36">
        <f>IF(OR($H88="",$I88="",$J88="",$K88=""),"",IFERROR($H88*$I88*$J88*(1+$K88),""))</f>
        <v/>
      </c>
      <c r="M88" s="17" t="n"/>
      <c r="N88" s="17" t="n"/>
      <c r="O88" s="7">
        <f>IF(COUNTA($A88:$E88,$M88:$N88)=0,"",IFERROR(IF(OR($A88="",$B88="",$C88="",$D88="",$E88="",$M88="",$N88=""),"Complete inputs",IF(OR($F88="",$I88="",$J88="",$K88="",Assumptions!$B$6="",Assumptions!$B$7="",Assumptions!$B$8=""),"Check assumptions",IF(OR($A88&lt;Assumptions!$B$7,$A88&gt;Assumptions!$B$8),"Check date",IF(WEEKDAY($A88,2)&lt;&gt;1,"Check week start",IF($G88&gt;Assumptions!$B$6,"Review demand","Ready for review"))))),"Check inputs"))</f>
        <v/>
      </c>
    </row>
    <row r="89">
      <c r="A89" s="37" t="n"/>
      <c r="B89" s="17" t="n"/>
      <c r="C89" s="17" t="n"/>
      <c r="D89" s="38" t="n"/>
      <c r="E89" s="38" t="n"/>
      <c r="F89" s="39">
        <f>IF(OR($A89="",$C89=""),"",IFERROR(VLOOKUP($C89,Assumptions!$A$12:$C$111,2,FALSE),""))</f>
        <v/>
      </c>
      <c r="G89" s="39">
        <f>IF(OR($D89="",$E89=""),"",IFERROR(SUM($D89:$E89),""))</f>
        <v/>
      </c>
      <c r="H89" s="39">
        <f>IF(OR($F89="",$G89=""),"",IFERROR(MAX(0,$G89-$F89),""))</f>
        <v/>
      </c>
      <c r="I89" s="35">
        <f>IF(OR($A89="",$C89=""),"",IFERROR(VLOOKUP($C89,Assumptions!$A$12:$C$111,3,FALSE),""))</f>
        <v/>
      </c>
      <c r="J89" s="40">
        <f>IF(OR($A89="",$C89="",Assumptions!$B$4=""),"",Assumptions!$B$4)</f>
        <v/>
      </c>
      <c r="K89" s="41">
        <f>IF(OR($A89="",$C89="",Assumptions!$B$5=""),"",Assumptions!$B$5)</f>
        <v/>
      </c>
      <c r="L89" s="35">
        <f>IF(OR($H89="",$I89="",$J89="",$K89=""),"",IFERROR($H89*$I89*$J89*(1+$K89),""))</f>
        <v/>
      </c>
      <c r="M89" s="17" t="n"/>
      <c r="N89" s="17" t="n"/>
      <c r="O89" s="4">
        <f>IF(COUNTA($A89:$E89,$M89:$N89)=0,"",IFERROR(IF(OR($A89="",$B89="",$C89="",$D89="",$E89="",$M89="",$N89=""),"Complete inputs",IF(OR($F89="",$I89="",$J89="",$K89="",Assumptions!$B$6="",Assumptions!$B$7="",Assumptions!$B$8=""),"Check assumptions",IF(OR($A89&lt;Assumptions!$B$7,$A89&gt;Assumptions!$B$8),"Check date",IF(WEEKDAY($A89,2)&lt;&gt;1,"Check week start",IF($G89&gt;Assumptions!$B$6,"Review demand","Ready for review"))))),"Check inputs"))</f>
        <v/>
      </c>
    </row>
    <row r="90">
      <c r="A90" s="37" t="n"/>
      <c r="B90" s="17" t="n"/>
      <c r="C90" s="17" t="n"/>
      <c r="D90" s="38" t="n"/>
      <c r="E90" s="38" t="n"/>
      <c r="F90" s="42">
        <f>IF(OR($A90="",$C90=""),"",IFERROR(VLOOKUP($C90,Assumptions!$A$12:$C$111,2,FALSE),""))</f>
        <v/>
      </c>
      <c r="G90" s="42">
        <f>IF(OR($D90="",$E90=""),"",IFERROR(SUM($D90:$E90),""))</f>
        <v/>
      </c>
      <c r="H90" s="42">
        <f>IF(OR($F90="",$G90=""),"",IFERROR(MAX(0,$G90-$F90),""))</f>
        <v/>
      </c>
      <c r="I90" s="36">
        <f>IF(OR($A90="",$C90=""),"",IFERROR(VLOOKUP($C90,Assumptions!$A$12:$C$111,3,FALSE),""))</f>
        <v/>
      </c>
      <c r="J90" s="43">
        <f>IF(OR($A90="",$C90="",Assumptions!$B$4=""),"",Assumptions!$B$4)</f>
        <v/>
      </c>
      <c r="K90" s="44">
        <f>IF(OR($A90="",$C90="",Assumptions!$B$5=""),"",Assumptions!$B$5)</f>
        <v/>
      </c>
      <c r="L90" s="36">
        <f>IF(OR($H90="",$I90="",$J90="",$K90=""),"",IFERROR($H90*$I90*$J90*(1+$K90),""))</f>
        <v/>
      </c>
      <c r="M90" s="17" t="n"/>
      <c r="N90" s="17" t="n"/>
      <c r="O90" s="7">
        <f>IF(COUNTA($A90:$E90,$M90:$N90)=0,"",IFERROR(IF(OR($A90="",$B90="",$C90="",$D90="",$E90="",$M90="",$N90=""),"Complete inputs",IF(OR($F90="",$I90="",$J90="",$K90="",Assumptions!$B$6="",Assumptions!$B$7="",Assumptions!$B$8=""),"Check assumptions",IF(OR($A90&lt;Assumptions!$B$7,$A90&gt;Assumptions!$B$8),"Check date",IF(WEEKDAY($A90,2)&lt;&gt;1,"Check week start",IF($G90&gt;Assumptions!$B$6,"Review demand","Ready for review"))))),"Check inputs"))</f>
        <v/>
      </c>
    </row>
    <row r="91">
      <c r="A91" s="37" t="n"/>
      <c r="B91" s="17" t="n"/>
      <c r="C91" s="17" t="n"/>
      <c r="D91" s="38" t="n"/>
      <c r="E91" s="38" t="n"/>
      <c r="F91" s="39">
        <f>IF(OR($A91="",$C91=""),"",IFERROR(VLOOKUP($C91,Assumptions!$A$12:$C$111,2,FALSE),""))</f>
        <v/>
      </c>
      <c r="G91" s="39">
        <f>IF(OR($D91="",$E91=""),"",IFERROR(SUM($D91:$E91),""))</f>
        <v/>
      </c>
      <c r="H91" s="39">
        <f>IF(OR($F91="",$G91=""),"",IFERROR(MAX(0,$G91-$F91),""))</f>
        <v/>
      </c>
      <c r="I91" s="35">
        <f>IF(OR($A91="",$C91=""),"",IFERROR(VLOOKUP($C91,Assumptions!$A$12:$C$111,3,FALSE),""))</f>
        <v/>
      </c>
      <c r="J91" s="40">
        <f>IF(OR($A91="",$C91="",Assumptions!$B$4=""),"",Assumptions!$B$4)</f>
        <v/>
      </c>
      <c r="K91" s="41">
        <f>IF(OR($A91="",$C91="",Assumptions!$B$5=""),"",Assumptions!$B$5)</f>
        <v/>
      </c>
      <c r="L91" s="35">
        <f>IF(OR($H91="",$I91="",$J91="",$K91=""),"",IFERROR($H91*$I91*$J91*(1+$K91),""))</f>
        <v/>
      </c>
      <c r="M91" s="17" t="n"/>
      <c r="N91" s="17" t="n"/>
      <c r="O91" s="4">
        <f>IF(COUNTA($A91:$E91,$M91:$N91)=0,"",IFERROR(IF(OR($A91="",$B91="",$C91="",$D91="",$E91="",$M91="",$N91=""),"Complete inputs",IF(OR($F91="",$I91="",$J91="",$K91="",Assumptions!$B$6="",Assumptions!$B$7="",Assumptions!$B$8=""),"Check assumptions",IF(OR($A91&lt;Assumptions!$B$7,$A91&gt;Assumptions!$B$8),"Check date",IF(WEEKDAY($A91,2)&lt;&gt;1,"Check week start",IF($G91&gt;Assumptions!$B$6,"Review demand","Ready for review"))))),"Check inputs"))</f>
        <v/>
      </c>
    </row>
    <row r="92">
      <c r="A92" s="37" t="n"/>
      <c r="B92" s="17" t="n"/>
      <c r="C92" s="17" t="n"/>
      <c r="D92" s="38" t="n"/>
      <c r="E92" s="38" t="n"/>
      <c r="F92" s="42">
        <f>IF(OR($A92="",$C92=""),"",IFERROR(VLOOKUP($C92,Assumptions!$A$12:$C$111,2,FALSE),""))</f>
        <v/>
      </c>
      <c r="G92" s="42">
        <f>IF(OR($D92="",$E92=""),"",IFERROR(SUM($D92:$E92),""))</f>
        <v/>
      </c>
      <c r="H92" s="42">
        <f>IF(OR($F92="",$G92=""),"",IFERROR(MAX(0,$G92-$F92),""))</f>
        <v/>
      </c>
      <c r="I92" s="36">
        <f>IF(OR($A92="",$C92=""),"",IFERROR(VLOOKUP($C92,Assumptions!$A$12:$C$111,3,FALSE),""))</f>
        <v/>
      </c>
      <c r="J92" s="43">
        <f>IF(OR($A92="",$C92="",Assumptions!$B$4=""),"",Assumptions!$B$4)</f>
        <v/>
      </c>
      <c r="K92" s="44">
        <f>IF(OR($A92="",$C92="",Assumptions!$B$5=""),"",Assumptions!$B$5)</f>
        <v/>
      </c>
      <c r="L92" s="36">
        <f>IF(OR($H92="",$I92="",$J92="",$K92=""),"",IFERROR($H92*$I92*$J92*(1+$K92),""))</f>
        <v/>
      </c>
      <c r="M92" s="17" t="n"/>
      <c r="N92" s="17" t="n"/>
      <c r="O92" s="7">
        <f>IF(COUNTA($A92:$E92,$M92:$N92)=0,"",IFERROR(IF(OR($A92="",$B92="",$C92="",$D92="",$E92="",$M92="",$N92=""),"Complete inputs",IF(OR($F92="",$I92="",$J92="",$K92="",Assumptions!$B$6="",Assumptions!$B$7="",Assumptions!$B$8=""),"Check assumptions",IF(OR($A92&lt;Assumptions!$B$7,$A92&gt;Assumptions!$B$8),"Check date",IF(WEEKDAY($A92,2)&lt;&gt;1,"Check week start",IF($G92&gt;Assumptions!$B$6,"Review demand","Ready for review"))))),"Check inputs"))</f>
        <v/>
      </c>
    </row>
    <row r="93">
      <c r="A93" s="37" t="n"/>
      <c r="B93" s="17" t="n"/>
      <c r="C93" s="17" t="n"/>
      <c r="D93" s="38" t="n"/>
      <c r="E93" s="38" t="n"/>
      <c r="F93" s="39">
        <f>IF(OR($A93="",$C93=""),"",IFERROR(VLOOKUP($C93,Assumptions!$A$12:$C$111,2,FALSE),""))</f>
        <v/>
      </c>
      <c r="G93" s="39">
        <f>IF(OR($D93="",$E93=""),"",IFERROR(SUM($D93:$E93),""))</f>
        <v/>
      </c>
      <c r="H93" s="39">
        <f>IF(OR($F93="",$G93=""),"",IFERROR(MAX(0,$G93-$F93),""))</f>
        <v/>
      </c>
      <c r="I93" s="35">
        <f>IF(OR($A93="",$C93=""),"",IFERROR(VLOOKUP($C93,Assumptions!$A$12:$C$111,3,FALSE),""))</f>
        <v/>
      </c>
      <c r="J93" s="40">
        <f>IF(OR($A93="",$C93="",Assumptions!$B$4=""),"",Assumptions!$B$4)</f>
        <v/>
      </c>
      <c r="K93" s="41">
        <f>IF(OR($A93="",$C93="",Assumptions!$B$5=""),"",Assumptions!$B$5)</f>
        <v/>
      </c>
      <c r="L93" s="35">
        <f>IF(OR($H93="",$I93="",$J93="",$K93=""),"",IFERROR($H93*$I93*$J93*(1+$K93),""))</f>
        <v/>
      </c>
      <c r="M93" s="17" t="n"/>
      <c r="N93" s="17" t="n"/>
      <c r="O93" s="4">
        <f>IF(COUNTA($A93:$E93,$M93:$N93)=0,"",IFERROR(IF(OR($A93="",$B93="",$C93="",$D93="",$E93="",$M93="",$N93=""),"Complete inputs",IF(OR($F93="",$I93="",$J93="",$K93="",Assumptions!$B$6="",Assumptions!$B$7="",Assumptions!$B$8=""),"Check assumptions",IF(OR($A93&lt;Assumptions!$B$7,$A93&gt;Assumptions!$B$8),"Check date",IF(WEEKDAY($A93,2)&lt;&gt;1,"Check week start",IF($G93&gt;Assumptions!$B$6,"Review demand","Ready for review"))))),"Check inputs"))</f>
        <v/>
      </c>
    </row>
    <row r="94">
      <c r="A94" s="37" t="n"/>
      <c r="B94" s="17" t="n"/>
      <c r="C94" s="17" t="n"/>
      <c r="D94" s="38" t="n"/>
      <c r="E94" s="38" t="n"/>
      <c r="F94" s="42">
        <f>IF(OR($A94="",$C94=""),"",IFERROR(VLOOKUP($C94,Assumptions!$A$12:$C$111,2,FALSE),""))</f>
        <v/>
      </c>
      <c r="G94" s="42">
        <f>IF(OR($D94="",$E94=""),"",IFERROR(SUM($D94:$E94),""))</f>
        <v/>
      </c>
      <c r="H94" s="42">
        <f>IF(OR($F94="",$G94=""),"",IFERROR(MAX(0,$G94-$F94),""))</f>
        <v/>
      </c>
      <c r="I94" s="36">
        <f>IF(OR($A94="",$C94=""),"",IFERROR(VLOOKUP($C94,Assumptions!$A$12:$C$111,3,FALSE),""))</f>
        <v/>
      </c>
      <c r="J94" s="43">
        <f>IF(OR($A94="",$C94="",Assumptions!$B$4=""),"",Assumptions!$B$4)</f>
        <v/>
      </c>
      <c r="K94" s="44">
        <f>IF(OR($A94="",$C94="",Assumptions!$B$5=""),"",Assumptions!$B$5)</f>
        <v/>
      </c>
      <c r="L94" s="36">
        <f>IF(OR($H94="",$I94="",$J94="",$K94=""),"",IFERROR($H94*$I94*$J94*(1+$K94),""))</f>
        <v/>
      </c>
      <c r="M94" s="17" t="n"/>
      <c r="N94" s="17" t="n"/>
      <c r="O94" s="7">
        <f>IF(COUNTA($A94:$E94,$M94:$N94)=0,"",IFERROR(IF(OR($A94="",$B94="",$C94="",$D94="",$E94="",$M94="",$N94=""),"Complete inputs",IF(OR($F94="",$I94="",$J94="",$K94="",Assumptions!$B$6="",Assumptions!$B$7="",Assumptions!$B$8=""),"Check assumptions",IF(OR($A94&lt;Assumptions!$B$7,$A94&gt;Assumptions!$B$8),"Check date",IF(WEEKDAY($A94,2)&lt;&gt;1,"Check week start",IF($G94&gt;Assumptions!$B$6,"Review demand","Ready for review"))))),"Check inputs"))</f>
        <v/>
      </c>
    </row>
    <row r="95">
      <c r="A95" s="37" t="n"/>
      <c r="B95" s="17" t="n"/>
      <c r="C95" s="17" t="n"/>
      <c r="D95" s="38" t="n"/>
      <c r="E95" s="38" t="n"/>
      <c r="F95" s="39">
        <f>IF(OR($A95="",$C95=""),"",IFERROR(VLOOKUP($C95,Assumptions!$A$12:$C$111,2,FALSE),""))</f>
        <v/>
      </c>
      <c r="G95" s="39">
        <f>IF(OR($D95="",$E95=""),"",IFERROR(SUM($D95:$E95),""))</f>
        <v/>
      </c>
      <c r="H95" s="39">
        <f>IF(OR($F95="",$G95=""),"",IFERROR(MAX(0,$G95-$F95),""))</f>
        <v/>
      </c>
      <c r="I95" s="35">
        <f>IF(OR($A95="",$C95=""),"",IFERROR(VLOOKUP($C95,Assumptions!$A$12:$C$111,3,FALSE),""))</f>
        <v/>
      </c>
      <c r="J95" s="40">
        <f>IF(OR($A95="",$C95="",Assumptions!$B$4=""),"",Assumptions!$B$4)</f>
        <v/>
      </c>
      <c r="K95" s="41">
        <f>IF(OR($A95="",$C95="",Assumptions!$B$5=""),"",Assumptions!$B$5)</f>
        <v/>
      </c>
      <c r="L95" s="35">
        <f>IF(OR($H95="",$I95="",$J95="",$K95=""),"",IFERROR($H95*$I95*$J95*(1+$K95),""))</f>
        <v/>
      </c>
      <c r="M95" s="17" t="n"/>
      <c r="N95" s="17" t="n"/>
      <c r="O95" s="4">
        <f>IF(COUNTA($A95:$E95,$M95:$N95)=0,"",IFERROR(IF(OR($A95="",$B95="",$C95="",$D95="",$E95="",$M95="",$N95=""),"Complete inputs",IF(OR($F95="",$I95="",$J95="",$K95="",Assumptions!$B$6="",Assumptions!$B$7="",Assumptions!$B$8=""),"Check assumptions",IF(OR($A95&lt;Assumptions!$B$7,$A95&gt;Assumptions!$B$8),"Check date",IF(WEEKDAY($A95,2)&lt;&gt;1,"Check week start",IF($G95&gt;Assumptions!$B$6,"Review demand","Ready for review"))))),"Check inputs"))</f>
        <v/>
      </c>
    </row>
    <row r="96">
      <c r="A96" s="37" t="n"/>
      <c r="B96" s="17" t="n"/>
      <c r="C96" s="17" t="n"/>
      <c r="D96" s="38" t="n"/>
      <c r="E96" s="38" t="n"/>
      <c r="F96" s="42">
        <f>IF(OR($A96="",$C96=""),"",IFERROR(VLOOKUP($C96,Assumptions!$A$12:$C$111,2,FALSE),""))</f>
        <v/>
      </c>
      <c r="G96" s="42">
        <f>IF(OR($D96="",$E96=""),"",IFERROR(SUM($D96:$E96),""))</f>
        <v/>
      </c>
      <c r="H96" s="42">
        <f>IF(OR($F96="",$G96=""),"",IFERROR(MAX(0,$G96-$F96),""))</f>
        <v/>
      </c>
      <c r="I96" s="36">
        <f>IF(OR($A96="",$C96=""),"",IFERROR(VLOOKUP($C96,Assumptions!$A$12:$C$111,3,FALSE),""))</f>
        <v/>
      </c>
      <c r="J96" s="43">
        <f>IF(OR($A96="",$C96="",Assumptions!$B$4=""),"",Assumptions!$B$4)</f>
        <v/>
      </c>
      <c r="K96" s="44">
        <f>IF(OR($A96="",$C96="",Assumptions!$B$5=""),"",Assumptions!$B$5)</f>
        <v/>
      </c>
      <c r="L96" s="36">
        <f>IF(OR($H96="",$I96="",$J96="",$K96=""),"",IFERROR($H96*$I96*$J96*(1+$K96),""))</f>
        <v/>
      </c>
      <c r="M96" s="17" t="n"/>
      <c r="N96" s="17" t="n"/>
      <c r="O96" s="7">
        <f>IF(COUNTA($A96:$E96,$M96:$N96)=0,"",IFERROR(IF(OR($A96="",$B96="",$C96="",$D96="",$E96="",$M96="",$N96=""),"Complete inputs",IF(OR($F96="",$I96="",$J96="",$K96="",Assumptions!$B$6="",Assumptions!$B$7="",Assumptions!$B$8=""),"Check assumptions",IF(OR($A96&lt;Assumptions!$B$7,$A96&gt;Assumptions!$B$8),"Check date",IF(WEEKDAY($A96,2)&lt;&gt;1,"Check week start",IF($G96&gt;Assumptions!$B$6,"Review demand","Ready for review"))))),"Check inputs"))</f>
        <v/>
      </c>
    </row>
    <row r="97">
      <c r="A97" s="37" t="n"/>
      <c r="B97" s="17" t="n"/>
      <c r="C97" s="17" t="n"/>
      <c r="D97" s="38" t="n"/>
      <c r="E97" s="38" t="n"/>
      <c r="F97" s="39">
        <f>IF(OR($A97="",$C97=""),"",IFERROR(VLOOKUP($C97,Assumptions!$A$12:$C$111,2,FALSE),""))</f>
        <v/>
      </c>
      <c r="G97" s="39">
        <f>IF(OR($D97="",$E97=""),"",IFERROR(SUM($D97:$E97),""))</f>
        <v/>
      </c>
      <c r="H97" s="39">
        <f>IF(OR($F97="",$G97=""),"",IFERROR(MAX(0,$G97-$F97),""))</f>
        <v/>
      </c>
      <c r="I97" s="35">
        <f>IF(OR($A97="",$C97=""),"",IFERROR(VLOOKUP($C97,Assumptions!$A$12:$C$111,3,FALSE),""))</f>
        <v/>
      </c>
      <c r="J97" s="40">
        <f>IF(OR($A97="",$C97="",Assumptions!$B$4=""),"",Assumptions!$B$4)</f>
        <v/>
      </c>
      <c r="K97" s="41">
        <f>IF(OR($A97="",$C97="",Assumptions!$B$5=""),"",Assumptions!$B$5)</f>
        <v/>
      </c>
      <c r="L97" s="35">
        <f>IF(OR($H97="",$I97="",$J97="",$K97=""),"",IFERROR($H97*$I97*$J97*(1+$K97),""))</f>
        <v/>
      </c>
      <c r="M97" s="17" t="n"/>
      <c r="N97" s="17" t="n"/>
      <c r="O97" s="4">
        <f>IF(COUNTA($A97:$E97,$M97:$N97)=0,"",IFERROR(IF(OR($A97="",$B97="",$C97="",$D97="",$E97="",$M97="",$N97=""),"Complete inputs",IF(OR($F97="",$I97="",$J97="",$K97="",Assumptions!$B$6="",Assumptions!$B$7="",Assumptions!$B$8=""),"Check assumptions",IF(OR($A97&lt;Assumptions!$B$7,$A97&gt;Assumptions!$B$8),"Check date",IF(WEEKDAY($A97,2)&lt;&gt;1,"Check week start",IF($G97&gt;Assumptions!$B$6,"Review demand","Ready for review"))))),"Check inputs"))</f>
        <v/>
      </c>
    </row>
    <row r="98">
      <c r="A98" s="37" t="n"/>
      <c r="B98" s="17" t="n"/>
      <c r="C98" s="17" t="n"/>
      <c r="D98" s="38" t="n"/>
      <c r="E98" s="38" t="n"/>
      <c r="F98" s="42">
        <f>IF(OR($A98="",$C98=""),"",IFERROR(VLOOKUP($C98,Assumptions!$A$12:$C$111,2,FALSE),""))</f>
        <v/>
      </c>
      <c r="G98" s="42">
        <f>IF(OR($D98="",$E98=""),"",IFERROR(SUM($D98:$E98),""))</f>
        <v/>
      </c>
      <c r="H98" s="42">
        <f>IF(OR($F98="",$G98=""),"",IFERROR(MAX(0,$G98-$F98),""))</f>
        <v/>
      </c>
      <c r="I98" s="36">
        <f>IF(OR($A98="",$C98=""),"",IFERROR(VLOOKUP($C98,Assumptions!$A$12:$C$111,3,FALSE),""))</f>
        <v/>
      </c>
      <c r="J98" s="43">
        <f>IF(OR($A98="",$C98="",Assumptions!$B$4=""),"",Assumptions!$B$4)</f>
        <v/>
      </c>
      <c r="K98" s="44">
        <f>IF(OR($A98="",$C98="",Assumptions!$B$5=""),"",Assumptions!$B$5)</f>
        <v/>
      </c>
      <c r="L98" s="36">
        <f>IF(OR($H98="",$I98="",$J98="",$K98=""),"",IFERROR($H98*$I98*$J98*(1+$K98),""))</f>
        <v/>
      </c>
      <c r="M98" s="17" t="n"/>
      <c r="N98" s="17" t="n"/>
      <c r="O98" s="7">
        <f>IF(COUNTA($A98:$E98,$M98:$N98)=0,"",IFERROR(IF(OR($A98="",$B98="",$C98="",$D98="",$E98="",$M98="",$N98=""),"Complete inputs",IF(OR($F98="",$I98="",$J98="",$K98="",Assumptions!$B$6="",Assumptions!$B$7="",Assumptions!$B$8=""),"Check assumptions",IF(OR($A98&lt;Assumptions!$B$7,$A98&gt;Assumptions!$B$8),"Check date",IF(WEEKDAY($A98,2)&lt;&gt;1,"Check week start",IF($G98&gt;Assumptions!$B$6,"Review demand","Ready for review"))))),"Check inputs"))</f>
        <v/>
      </c>
    </row>
    <row r="99">
      <c r="A99" s="37" t="n"/>
      <c r="B99" s="17" t="n"/>
      <c r="C99" s="17" t="n"/>
      <c r="D99" s="38" t="n"/>
      <c r="E99" s="38" t="n"/>
      <c r="F99" s="39">
        <f>IF(OR($A99="",$C99=""),"",IFERROR(VLOOKUP($C99,Assumptions!$A$12:$C$111,2,FALSE),""))</f>
        <v/>
      </c>
      <c r="G99" s="39">
        <f>IF(OR($D99="",$E99=""),"",IFERROR(SUM($D99:$E99),""))</f>
        <v/>
      </c>
      <c r="H99" s="39">
        <f>IF(OR($F99="",$G99=""),"",IFERROR(MAX(0,$G99-$F99),""))</f>
        <v/>
      </c>
      <c r="I99" s="35">
        <f>IF(OR($A99="",$C99=""),"",IFERROR(VLOOKUP($C99,Assumptions!$A$12:$C$111,3,FALSE),""))</f>
        <v/>
      </c>
      <c r="J99" s="40">
        <f>IF(OR($A99="",$C99="",Assumptions!$B$4=""),"",Assumptions!$B$4)</f>
        <v/>
      </c>
      <c r="K99" s="41">
        <f>IF(OR($A99="",$C99="",Assumptions!$B$5=""),"",Assumptions!$B$5)</f>
        <v/>
      </c>
      <c r="L99" s="35">
        <f>IF(OR($H99="",$I99="",$J99="",$K99=""),"",IFERROR($H99*$I99*$J99*(1+$K99),""))</f>
        <v/>
      </c>
      <c r="M99" s="17" t="n"/>
      <c r="N99" s="17" t="n"/>
      <c r="O99" s="4">
        <f>IF(COUNTA($A99:$E99,$M99:$N99)=0,"",IFERROR(IF(OR($A99="",$B99="",$C99="",$D99="",$E99="",$M99="",$N99=""),"Complete inputs",IF(OR($F99="",$I99="",$J99="",$K99="",Assumptions!$B$6="",Assumptions!$B$7="",Assumptions!$B$8=""),"Check assumptions",IF(OR($A99&lt;Assumptions!$B$7,$A99&gt;Assumptions!$B$8),"Check date",IF(WEEKDAY($A99,2)&lt;&gt;1,"Check week start",IF($G99&gt;Assumptions!$B$6,"Review demand","Ready for review"))))),"Check inputs"))</f>
        <v/>
      </c>
    </row>
    <row r="100">
      <c r="A100" s="37" t="n"/>
      <c r="B100" s="17" t="n"/>
      <c r="C100" s="17" t="n"/>
      <c r="D100" s="38" t="n"/>
      <c r="E100" s="38" t="n"/>
      <c r="F100" s="42">
        <f>IF(OR($A100="",$C100=""),"",IFERROR(VLOOKUP($C100,Assumptions!$A$12:$C$111,2,FALSE),""))</f>
        <v/>
      </c>
      <c r="G100" s="42">
        <f>IF(OR($D100="",$E100=""),"",IFERROR(SUM($D100:$E100),""))</f>
        <v/>
      </c>
      <c r="H100" s="42">
        <f>IF(OR($F100="",$G100=""),"",IFERROR(MAX(0,$G100-$F100),""))</f>
        <v/>
      </c>
      <c r="I100" s="36">
        <f>IF(OR($A100="",$C100=""),"",IFERROR(VLOOKUP($C100,Assumptions!$A$12:$C$111,3,FALSE),""))</f>
        <v/>
      </c>
      <c r="J100" s="43">
        <f>IF(OR($A100="",$C100="",Assumptions!$B$4=""),"",Assumptions!$B$4)</f>
        <v/>
      </c>
      <c r="K100" s="44">
        <f>IF(OR($A100="",$C100="",Assumptions!$B$5=""),"",Assumptions!$B$5)</f>
        <v/>
      </c>
      <c r="L100" s="36">
        <f>IF(OR($H100="",$I100="",$J100="",$K100=""),"",IFERROR($H100*$I100*$J100*(1+$K100),""))</f>
        <v/>
      </c>
      <c r="M100" s="17" t="n"/>
      <c r="N100" s="17" t="n"/>
      <c r="O100" s="7">
        <f>IF(COUNTA($A100:$E100,$M100:$N100)=0,"",IFERROR(IF(OR($A100="",$B100="",$C100="",$D100="",$E100="",$M100="",$N100=""),"Complete inputs",IF(OR($F100="",$I100="",$J100="",$K100="",Assumptions!$B$6="",Assumptions!$B$7="",Assumptions!$B$8=""),"Check assumptions",IF(OR($A100&lt;Assumptions!$B$7,$A100&gt;Assumptions!$B$8),"Check date",IF(WEEKDAY($A100,2)&lt;&gt;1,"Check week start",IF($G100&gt;Assumptions!$B$6,"Review demand","Ready for review"))))),"Check inputs"))</f>
        <v/>
      </c>
    </row>
    <row r="101">
      <c r="A101" s="37" t="n"/>
      <c r="B101" s="17" t="n"/>
      <c r="C101" s="17" t="n"/>
      <c r="D101" s="38" t="n"/>
      <c r="E101" s="38" t="n"/>
      <c r="F101" s="39">
        <f>IF(OR($A101="",$C101=""),"",IFERROR(VLOOKUP($C101,Assumptions!$A$12:$C$111,2,FALSE),""))</f>
        <v/>
      </c>
      <c r="G101" s="39">
        <f>IF(OR($D101="",$E101=""),"",IFERROR(SUM($D101:$E101),""))</f>
        <v/>
      </c>
      <c r="H101" s="39">
        <f>IF(OR($F101="",$G101=""),"",IFERROR(MAX(0,$G101-$F101),""))</f>
        <v/>
      </c>
      <c r="I101" s="35">
        <f>IF(OR($A101="",$C101=""),"",IFERROR(VLOOKUP($C101,Assumptions!$A$12:$C$111,3,FALSE),""))</f>
        <v/>
      </c>
      <c r="J101" s="40">
        <f>IF(OR($A101="",$C101="",Assumptions!$B$4=""),"",Assumptions!$B$4)</f>
        <v/>
      </c>
      <c r="K101" s="41">
        <f>IF(OR($A101="",$C101="",Assumptions!$B$5=""),"",Assumptions!$B$5)</f>
        <v/>
      </c>
      <c r="L101" s="35">
        <f>IF(OR($H101="",$I101="",$J101="",$K101=""),"",IFERROR($H101*$I101*$J101*(1+$K101),""))</f>
        <v/>
      </c>
      <c r="M101" s="17" t="n"/>
      <c r="N101" s="17" t="n"/>
      <c r="O101" s="4">
        <f>IF(COUNTA($A101:$E101,$M101:$N101)=0,"",IFERROR(IF(OR($A101="",$B101="",$C101="",$D101="",$E101="",$M101="",$N101=""),"Complete inputs",IF(OR($F101="",$I101="",$J101="",$K101="",Assumptions!$B$6="",Assumptions!$B$7="",Assumptions!$B$8=""),"Check assumptions",IF(OR($A101&lt;Assumptions!$B$7,$A101&gt;Assumptions!$B$8),"Check date",IF(WEEKDAY($A101,2)&lt;&gt;1,"Check week start",IF($G101&gt;Assumptions!$B$6,"Review demand","Ready for review"))))),"Check inputs"))</f>
        <v/>
      </c>
    </row>
    <row r="102">
      <c r="A102" s="37" t="n"/>
      <c r="B102" s="17" t="n"/>
      <c r="C102" s="17" t="n"/>
      <c r="D102" s="38" t="n"/>
      <c r="E102" s="38" t="n"/>
      <c r="F102" s="42">
        <f>IF(OR($A102="",$C102=""),"",IFERROR(VLOOKUP($C102,Assumptions!$A$12:$C$111,2,FALSE),""))</f>
        <v/>
      </c>
      <c r="G102" s="42">
        <f>IF(OR($D102="",$E102=""),"",IFERROR(SUM($D102:$E102),""))</f>
        <v/>
      </c>
      <c r="H102" s="42">
        <f>IF(OR($F102="",$G102=""),"",IFERROR(MAX(0,$G102-$F102),""))</f>
        <v/>
      </c>
      <c r="I102" s="36">
        <f>IF(OR($A102="",$C102=""),"",IFERROR(VLOOKUP($C102,Assumptions!$A$12:$C$111,3,FALSE),""))</f>
        <v/>
      </c>
      <c r="J102" s="43">
        <f>IF(OR($A102="",$C102="",Assumptions!$B$4=""),"",Assumptions!$B$4)</f>
        <v/>
      </c>
      <c r="K102" s="44">
        <f>IF(OR($A102="",$C102="",Assumptions!$B$5=""),"",Assumptions!$B$5)</f>
        <v/>
      </c>
      <c r="L102" s="36">
        <f>IF(OR($H102="",$I102="",$J102="",$K102=""),"",IFERROR($H102*$I102*$J102*(1+$K102),""))</f>
        <v/>
      </c>
      <c r="M102" s="17" t="n"/>
      <c r="N102" s="17" t="n"/>
      <c r="O102" s="7">
        <f>IF(COUNTA($A102:$E102,$M102:$N102)=0,"",IFERROR(IF(OR($A102="",$B102="",$C102="",$D102="",$E102="",$M102="",$N102=""),"Complete inputs",IF(OR($F102="",$I102="",$J102="",$K102="",Assumptions!$B$6="",Assumptions!$B$7="",Assumptions!$B$8=""),"Check assumptions",IF(OR($A102&lt;Assumptions!$B$7,$A102&gt;Assumptions!$B$8),"Check date",IF(WEEKDAY($A102,2)&lt;&gt;1,"Check week start",IF($G102&gt;Assumptions!$B$6,"Review demand","Ready for review"))))),"Check inputs"))</f>
        <v/>
      </c>
    </row>
    <row r="103">
      <c r="A103" s="37" t="n"/>
      <c r="B103" s="17" t="n"/>
      <c r="C103" s="17" t="n"/>
      <c r="D103" s="38" t="n"/>
      <c r="E103" s="38" t="n"/>
      <c r="F103" s="39">
        <f>IF(OR($A103="",$C103=""),"",IFERROR(VLOOKUP($C103,Assumptions!$A$12:$C$111,2,FALSE),""))</f>
        <v/>
      </c>
      <c r="G103" s="39">
        <f>IF(OR($D103="",$E103=""),"",IFERROR(SUM($D103:$E103),""))</f>
        <v/>
      </c>
      <c r="H103" s="39">
        <f>IF(OR($F103="",$G103=""),"",IFERROR(MAX(0,$G103-$F103),""))</f>
        <v/>
      </c>
      <c r="I103" s="35">
        <f>IF(OR($A103="",$C103=""),"",IFERROR(VLOOKUP($C103,Assumptions!$A$12:$C$111,3,FALSE),""))</f>
        <v/>
      </c>
      <c r="J103" s="40">
        <f>IF(OR($A103="",$C103="",Assumptions!$B$4=""),"",Assumptions!$B$4)</f>
        <v/>
      </c>
      <c r="K103" s="41">
        <f>IF(OR($A103="",$C103="",Assumptions!$B$5=""),"",Assumptions!$B$5)</f>
        <v/>
      </c>
      <c r="L103" s="35">
        <f>IF(OR($H103="",$I103="",$J103="",$K103=""),"",IFERROR($H103*$I103*$J103*(1+$K103),""))</f>
        <v/>
      </c>
      <c r="M103" s="17" t="n"/>
      <c r="N103" s="17" t="n"/>
      <c r="O103" s="4">
        <f>IF(COUNTA($A103:$E103,$M103:$N103)=0,"",IFERROR(IF(OR($A103="",$B103="",$C103="",$D103="",$E103="",$M103="",$N103=""),"Complete inputs",IF(OR($F103="",$I103="",$J103="",$K103="",Assumptions!$B$6="",Assumptions!$B$7="",Assumptions!$B$8=""),"Check assumptions",IF(OR($A103&lt;Assumptions!$B$7,$A103&gt;Assumptions!$B$8),"Check date",IF(WEEKDAY($A103,2)&lt;&gt;1,"Check week start",IF($G103&gt;Assumptions!$B$6,"Review demand","Ready for review"))))),"Check inputs"))</f>
        <v/>
      </c>
    </row>
    <row r="104">
      <c r="A104" s="37" t="n"/>
      <c r="B104" s="17" t="n"/>
      <c r="C104" s="17" t="n"/>
      <c r="D104" s="38" t="n"/>
      <c r="E104" s="38" t="n"/>
      <c r="F104" s="42">
        <f>IF(OR($A104="",$C104=""),"",IFERROR(VLOOKUP($C104,Assumptions!$A$12:$C$111,2,FALSE),""))</f>
        <v/>
      </c>
      <c r="G104" s="42">
        <f>IF(OR($D104="",$E104=""),"",IFERROR(SUM($D104:$E104),""))</f>
        <v/>
      </c>
      <c r="H104" s="42">
        <f>IF(OR($F104="",$G104=""),"",IFERROR(MAX(0,$G104-$F104),""))</f>
        <v/>
      </c>
      <c r="I104" s="36">
        <f>IF(OR($A104="",$C104=""),"",IFERROR(VLOOKUP($C104,Assumptions!$A$12:$C$111,3,FALSE),""))</f>
        <v/>
      </c>
      <c r="J104" s="43">
        <f>IF(OR($A104="",$C104="",Assumptions!$B$4=""),"",Assumptions!$B$4)</f>
        <v/>
      </c>
      <c r="K104" s="44">
        <f>IF(OR($A104="",$C104="",Assumptions!$B$5=""),"",Assumptions!$B$5)</f>
        <v/>
      </c>
      <c r="L104" s="36">
        <f>IF(OR($H104="",$I104="",$J104="",$K104=""),"",IFERROR($H104*$I104*$J104*(1+$K104),""))</f>
        <v/>
      </c>
      <c r="M104" s="17" t="n"/>
      <c r="N104" s="17" t="n"/>
      <c r="O104" s="7">
        <f>IF(COUNTA($A104:$E104,$M104:$N104)=0,"",IFERROR(IF(OR($A104="",$B104="",$C104="",$D104="",$E104="",$M104="",$N104=""),"Complete inputs",IF(OR($F104="",$I104="",$J104="",$K104="",Assumptions!$B$6="",Assumptions!$B$7="",Assumptions!$B$8=""),"Check assumptions",IF(OR($A104&lt;Assumptions!$B$7,$A104&gt;Assumptions!$B$8),"Check date",IF(WEEKDAY($A104,2)&lt;&gt;1,"Check week start",IF($G104&gt;Assumptions!$B$6,"Review demand","Ready for review"))))),"Check inputs"))</f>
        <v/>
      </c>
    </row>
    <row r="105">
      <c r="A105" s="37" t="n"/>
      <c r="B105" s="17" t="n"/>
      <c r="C105" s="17" t="n"/>
      <c r="D105" s="38" t="n"/>
      <c r="E105" s="38" t="n"/>
      <c r="F105" s="39">
        <f>IF(OR($A105="",$C105=""),"",IFERROR(VLOOKUP($C105,Assumptions!$A$12:$C$111,2,FALSE),""))</f>
        <v/>
      </c>
      <c r="G105" s="39">
        <f>IF(OR($D105="",$E105=""),"",IFERROR(SUM($D105:$E105),""))</f>
        <v/>
      </c>
      <c r="H105" s="39">
        <f>IF(OR($F105="",$G105=""),"",IFERROR(MAX(0,$G105-$F105),""))</f>
        <v/>
      </c>
      <c r="I105" s="35">
        <f>IF(OR($A105="",$C105=""),"",IFERROR(VLOOKUP($C105,Assumptions!$A$12:$C$111,3,FALSE),""))</f>
        <v/>
      </c>
      <c r="J105" s="40">
        <f>IF(OR($A105="",$C105="",Assumptions!$B$4=""),"",Assumptions!$B$4)</f>
        <v/>
      </c>
      <c r="K105" s="41">
        <f>IF(OR($A105="",$C105="",Assumptions!$B$5=""),"",Assumptions!$B$5)</f>
        <v/>
      </c>
      <c r="L105" s="35">
        <f>IF(OR($H105="",$I105="",$J105="",$K105=""),"",IFERROR($H105*$I105*$J105*(1+$K105),""))</f>
        <v/>
      </c>
      <c r="M105" s="17" t="n"/>
      <c r="N105" s="17" t="n"/>
      <c r="O105" s="4">
        <f>IF(COUNTA($A105:$E105,$M105:$N105)=0,"",IFERROR(IF(OR($A105="",$B105="",$C105="",$D105="",$E105="",$M105="",$N105=""),"Complete inputs",IF(OR($F105="",$I105="",$J105="",$K105="",Assumptions!$B$6="",Assumptions!$B$7="",Assumptions!$B$8=""),"Check assumptions",IF(OR($A105&lt;Assumptions!$B$7,$A105&gt;Assumptions!$B$8),"Check date",IF(WEEKDAY($A105,2)&lt;&gt;1,"Check week start",IF($G105&gt;Assumptions!$B$6,"Review demand","Ready for review"))))),"Check inputs"))</f>
        <v/>
      </c>
    </row>
    <row r="106">
      <c r="A106" s="37" t="n"/>
      <c r="B106" s="17" t="n"/>
      <c r="C106" s="17" t="n"/>
      <c r="D106" s="38" t="n"/>
      <c r="E106" s="38" t="n"/>
      <c r="F106" s="42">
        <f>IF(OR($A106="",$C106=""),"",IFERROR(VLOOKUP($C106,Assumptions!$A$12:$C$111,2,FALSE),""))</f>
        <v/>
      </c>
      <c r="G106" s="42">
        <f>IF(OR($D106="",$E106=""),"",IFERROR(SUM($D106:$E106),""))</f>
        <v/>
      </c>
      <c r="H106" s="42">
        <f>IF(OR($F106="",$G106=""),"",IFERROR(MAX(0,$G106-$F106),""))</f>
        <v/>
      </c>
      <c r="I106" s="36">
        <f>IF(OR($A106="",$C106=""),"",IFERROR(VLOOKUP($C106,Assumptions!$A$12:$C$111,3,FALSE),""))</f>
        <v/>
      </c>
      <c r="J106" s="43">
        <f>IF(OR($A106="",$C106="",Assumptions!$B$4=""),"",Assumptions!$B$4)</f>
        <v/>
      </c>
      <c r="K106" s="44">
        <f>IF(OR($A106="",$C106="",Assumptions!$B$5=""),"",Assumptions!$B$5)</f>
        <v/>
      </c>
      <c r="L106" s="36">
        <f>IF(OR($H106="",$I106="",$J106="",$K106=""),"",IFERROR($H106*$I106*$J106*(1+$K106),""))</f>
        <v/>
      </c>
      <c r="M106" s="17" t="n"/>
      <c r="N106" s="17" t="n"/>
      <c r="O106" s="7">
        <f>IF(COUNTA($A106:$E106,$M106:$N106)=0,"",IFERROR(IF(OR($A106="",$B106="",$C106="",$D106="",$E106="",$M106="",$N106=""),"Complete inputs",IF(OR($F106="",$I106="",$J106="",$K106="",Assumptions!$B$6="",Assumptions!$B$7="",Assumptions!$B$8=""),"Check assumptions",IF(OR($A106&lt;Assumptions!$B$7,$A106&gt;Assumptions!$B$8),"Check date",IF(WEEKDAY($A106,2)&lt;&gt;1,"Check week start",IF($G106&gt;Assumptions!$B$6,"Review demand","Ready for review"))))),"Check inputs"))</f>
        <v/>
      </c>
    </row>
    <row r="107">
      <c r="A107" s="37" t="n"/>
      <c r="B107" s="17" t="n"/>
      <c r="C107" s="17" t="n"/>
      <c r="D107" s="38" t="n"/>
      <c r="E107" s="38" t="n"/>
      <c r="F107" s="39">
        <f>IF(OR($A107="",$C107=""),"",IFERROR(VLOOKUP($C107,Assumptions!$A$12:$C$111,2,FALSE),""))</f>
        <v/>
      </c>
      <c r="G107" s="39">
        <f>IF(OR($D107="",$E107=""),"",IFERROR(SUM($D107:$E107),""))</f>
        <v/>
      </c>
      <c r="H107" s="39">
        <f>IF(OR($F107="",$G107=""),"",IFERROR(MAX(0,$G107-$F107),""))</f>
        <v/>
      </c>
      <c r="I107" s="35">
        <f>IF(OR($A107="",$C107=""),"",IFERROR(VLOOKUP($C107,Assumptions!$A$12:$C$111,3,FALSE),""))</f>
        <v/>
      </c>
      <c r="J107" s="40">
        <f>IF(OR($A107="",$C107="",Assumptions!$B$4=""),"",Assumptions!$B$4)</f>
        <v/>
      </c>
      <c r="K107" s="41">
        <f>IF(OR($A107="",$C107="",Assumptions!$B$5=""),"",Assumptions!$B$5)</f>
        <v/>
      </c>
      <c r="L107" s="35">
        <f>IF(OR($H107="",$I107="",$J107="",$K107=""),"",IFERROR($H107*$I107*$J107*(1+$K107),""))</f>
        <v/>
      </c>
      <c r="M107" s="17" t="n"/>
      <c r="N107" s="17" t="n"/>
      <c r="O107" s="4">
        <f>IF(COUNTA($A107:$E107,$M107:$N107)=0,"",IFERROR(IF(OR($A107="",$B107="",$C107="",$D107="",$E107="",$M107="",$N107=""),"Complete inputs",IF(OR($F107="",$I107="",$J107="",$K107="",Assumptions!$B$6="",Assumptions!$B$7="",Assumptions!$B$8=""),"Check assumptions",IF(OR($A107&lt;Assumptions!$B$7,$A107&gt;Assumptions!$B$8),"Check date",IF(WEEKDAY($A107,2)&lt;&gt;1,"Check week start",IF($G107&gt;Assumptions!$B$6,"Review demand","Ready for review"))))),"Check inputs"))</f>
        <v/>
      </c>
    </row>
    <row r="108">
      <c r="A108" s="37" t="n"/>
      <c r="B108" s="17" t="n"/>
      <c r="C108" s="17" t="n"/>
      <c r="D108" s="38" t="n"/>
      <c r="E108" s="38" t="n"/>
      <c r="F108" s="42">
        <f>IF(OR($A108="",$C108=""),"",IFERROR(VLOOKUP($C108,Assumptions!$A$12:$C$111,2,FALSE),""))</f>
        <v/>
      </c>
      <c r="G108" s="42">
        <f>IF(OR($D108="",$E108=""),"",IFERROR(SUM($D108:$E108),""))</f>
        <v/>
      </c>
      <c r="H108" s="42">
        <f>IF(OR($F108="",$G108=""),"",IFERROR(MAX(0,$G108-$F108),""))</f>
        <v/>
      </c>
      <c r="I108" s="36">
        <f>IF(OR($A108="",$C108=""),"",IFERROR(VLOOKUP($C108,Assumptions!$A$12:$C$111,3,FALSE),""))</f>
        <v/>
      </c>
      <c r="J108" s="43">
        <f>IF(OR($A108="",$C108="",Assumptions!$B$4=""),"",Assumptions!$B$4)</f>
        <v/>
      </c>
      <c r="K108" s="44">
        <f>IF(OR($A108="",$C108="",Assumptions!$B$5=""),"",Assumptions!$B$5)</f>
        <v/>
      </c>
      <c r="L108" s="36">
        <f>IF(OR($H108="",$I108="",$J108="",$K108=""),"",IFERROR($H108*$I108*$J108*(1+$K108),""))</f>
        <v/>
      </c>
      <c r="M108" s="17" t="n"/>
      <c r="N108" s="17" t="n"/>
      <c r="O108" s="7">
        <f>IF(COUNTA($A108:$E108,$M108:$N108)=0,"",IFERROR(IF(OR($A108="",$B108="",$C108="",$D108="",$E108="",$M108="",$N108=""),"Complete inputs",IF(OR($F108="",$I108="",$J108="",$K108="",Assumptions!$B$6="",Assumptions!$B$7="",Assumptions!$B$8=""),"Check assumptions",IF(OR($A108&lt;Assumptions!$B$7,$A108&gt;Assumptions!$B$8),"Check date",IF(WEEKDAY($A108,2)&lt;&gt;1,"Check week start",IF($G108&gt;Assumptions!$B$6,"Review demand","Ready for review"))))),"Check inputs"))</f>
        <v/>
      </c>
    </row>
    <row r="109">
      <c r="A109" s="37" t="n"/>
      <c r="B109" s="17" t="n"/>
      <c r="C109" s="17" t="n"/>
      <c r="D109" s="38" t="n"/>
      <c r="E109" s="38" t="n"/>
      <c r="F109" s="39">
        <f>IF(OR($A109="",$C109=""),"",IFERROR(VLOOKUP($C109,Assumptions!$A$12:$C$111,2,FALSE),""))</f>
        <v/>
      </c>
      <c r="G109" s="39">
        <f>IF(OR($D109="",$E109=""),"",IFERROR(SUM($D109:$E109),""))</f>
        <v/>
      </c>
      <c r="H109" s="39">
        <f>IF(OR($F109="",$G109=""),"",IFERROR(MAX(0,$G109-$F109),""))</f>
        <v/>
      </c>
      <c r="I109" s="35">
        <f>IF(OR($A109="",$C109=""),"",IFERROR(VLOOKUP($C109,Assumptions!$A$12:$C$111,3,FALSE),""))</f>
        <v/>
      </c>
      <c r="J109" s="40">
        <f>IF(OR($A109="",$C109="",Assumptions!$B$4=""),"",Assumptions!$B$4)</f>
        <v/>
      </c>
      <c r="K109" s="41">
        <f>IF(OR($A109="",$C109="",Assumptions!$B$5=""),"",Assumptions!$B$5)</f>
        <v/>
      </c>
      <c r="L109" s="35">
        <f>IF(OR($H109="",$I109="",$J109="",$K109=""),"",IFERROR($H109*$I109*$J109*(1+$K109),""))</f>
        <v/>
      </c>
      <c r="M109" s="17" t="n"/>
      <c r="N109" s="17" t="n"/>
      <c r="O109" s="4">
        <f>IF(COUNTA($A109:$E109,$M109:$N109)=0,"",IFERROR(IF(OR($A109="",$B109="",$C109="",$D109="",$E109="",$M109="",$N109=""),"Complete inputs",IF(OR($F109="",$I109="",$J109="",$K109="",Assumptions!$B$6="",Assumptions!$B$7="",Assumptions!$B$8=""),"Check assumptions",IF(OR($A109&lt;Assumptions!$B$7,$A109&gt;Assumptions!$B$8),"Check date",IF(WEEKDAY($A109,2)&lt;&gt;1,"Check week start",IF($G109&gt;Assumptions!$B$6,"Review demand","Ready for review"))))),"Check inputs"))</f>
        <v/>
      </c>
    </row>
    <row r="110">
      <c r="A110" s="37" t="n"/>
      <c r="B110" s="17" t="n"/>
      <c r="C110" s="17" t="n"/>
      <c r="D110" s="38" t="n"/>
      <c r="E110" s="38" t="n"/>
      <c r="F110" s="42">
        <f>IF(OR($A110="",$C110=""),"",IFERROR(VLOOKUP($C110,Assumptions!$A$12:$C$111,2,FALSE),""))</f>
        <v/>
      </c>
      <c r="G110" s="42">
        <f>IF(OR($D110="",$E110=""),"",IFERROR(SUM($D110:$E110),""))</f>
        <v/>
      </c>
      <c r="H110" s="42">
        <f>IF(OR($F110="",$G110=""),"",IFERROR(MAX(0,$G110-$F110),""))</f>
        <v/>
      </c>
      <c r="I110" s="36">
        <f>IF(OR($A110="",$C110=""),"",IFERROR(VLOOKUP($C110,Assumptions!$A$12:$C$111,3,FALSE),""))</f>
        <v/>
      </c>
      <c r="J110" s="43">
        <f>IF(OR($A110="",$C110="",Assumptions!$B$4=""),"",Assumptions!$B$4)</f>
        <v/>
      </c>
      <c r="K110" s="44">
        <f>IF(OR($A110="",$C110="",Assumptions!$B$5=""),"",Assumptions!$B$5)</f>
        <v/>
      </c>
      <c r="L110" s="36">
        <f>IF(OR($H110="",$I110="",$J110="",$K110=""),"",IFERROR($H110*$I110*$J110*(1+$K110),""))</f>
        <v/>
      </c>
      <c r="M110" s="17" t="n"/>
      <c r="N110" s="17" t="n"/>
      <c r="O110" s="7">
        <f>IF(COUNTA($A110:$E110,$M110:$N110)=0,"",IFERROR(IF(OR($A110="",$B110="",$C110="",$D110="",$E110="",$M110="",$N110=""),"Complete inputs",IF(OR($F110="",$I110="",$J110="",$K110="",Assumptions!$B$6="",Assumptions!$B$7="",Assumptions!$B$8=""),"Check assumptions",IF(OR($A110&lt;Assumptions!$B$7,$A110&gt;Assumptions!$B$8),"Check date",IF(WEEKDAY($A110,2)&lt;&gt;1,"Check week start",IF($G110&gt;Assumptions!$B$6,"Review demand","Ready for review"))))),"Check inputs"))</f>
        <v/>
      </c>
    </row>
    <row r="111">
      <c r="A111" s="37" t="n"/>
      <c r="B111" s="17" t="n"/>
      <c r="C111" s="17" t="n"/>
      <c r="D111" s="38" t="n"/>
      <c r="E111" s="38" t="n"/>
      <c r="F111" s="39">
        <f>IF(OR($A111="",$C111=""),"",IFERROR(VLOOKUP($C111,Assumptions!$A$12:$C$111,2,FALSE),""))</f>
        <v/>
      </c>
      <c r="G111" s="39">
        <f>IF(OR($D111="",$E111=""),"",IFERROR(SUM($D111:$E111),""))</f>
        <v/>
      </c>
      <c r="H111" s="39">
        <f>IF(OR($F111="",$G111=""),"",IFERROR(MAX(0,$G111-$F111),""))</f>
        <v/>
      </c>
      <c r="I111" s="35">
        <f>IF(OR($A111="",$C111=""),"",IFERROR(VLOOKUP($C111,Assumptions!$A$12:$C$111,3,FALSE),""))</f>
        <v/>
      </c>
      <c r="J111" s="40">
        <f>IF(OR($A111="",$C111="",Assumptions!$B$4=""),"",Assumptions!$B$4)</f>
        <v/>
      </c>
      <c r="K111" s="41">
        <f>IF(OR($A111="",$C111="",Assumptions!$B$5=""),"",Assumptions!$B$5)</f>
        <v/>
      </c>
      <c r="L111" s="35">
        <f>IF(OR($H111="",$I111="",$J111="",$K111=""),"",IFERROR($H111*$I111*$J111*(1+$K111),""))</f>
        <v/>
      </c>
      <c r="M111" s="17" t="n"/>
      <c r="N111" s="17" t="n"/>
      <c r="O111" s="4">
        <f>IF(COUNTA($A111:$E111,$M111:$N111)=0,"",IFERROR(IF(OR($A111="",$B111="",$C111="",$D111="",$E111="",$M111="",$N111=""),"Complete inputs",IF(OR($F111="",$I111="",$J111="",$K111="",Assumptions!$B$6="",Assumptions!$B$7="",Assumptions!$B$8=""),"Check assumptions",IF(OR($A111&lt;Assumptions!$B$7,$A111&gt;Assumptions!$B$8),"Check date",IF(WEEKDAY($A111,2)&lt;&gt;1,"Check week start",IF($G111&gt;Assumptions!$B$6,"Review demand","Ready for review"))))),"Check inputs"))</f>
        <v/>
      </c>
    </row>
    <row r="112">
      <c r="A112" s="37" t="n"/>
      <c r="B112" s="17" t="n"/>
      <c r="C112" s="17" t="n"/>
      <c r="D112" s="38" t="n"/>
      <c r="E112" s="38" t="n"/>
      <c r="F112" s="42">
        <f>IF(OR($A112="",$C112=""),"",IFERROR(VLOOKUP($C112,Assumptions!$A$12:$C$111,2,FALSE),""))</f>
        <v/>
      </c>
      <c r="G112" s="42">
        <f>IF(OR($D112="",$E112=""),"",IFERROR(SUM($D112:$E112),""))</f>
        <v/>
      </c>
      <c r="H112" s="42">
        <f>IF(OR($F112="",$G112=""),"",IFERROR(MAX(0,$G112-$F112),""))</f>
        <v/>
      </c>
      <c r="I112" s="36">
        <f>IF(OR($A112="",$C112=""),"",IFERROR(VLOOKUP($C112,Assumptions!$A$12:$C$111,3,FALSE),""))</f>
        <v/>
      </c>
      <c r="J112" s="43">
        <f>IF(OR($A112="",$C112="",Assumptions!$B$4=""),"",Assumptions!$B$4)</f>
        <v/>
      </c>
      <c r="K112" s="44">
        <f>IF(OR($A112="",$C112="",Assumptions!$B$5=""),"",Assumptions!$B$5)</f>
        <v/>
      </c>
      <c r="L112" s="36">
        <f>IF(OR($H112="",$I112="",$J112="",$K112=""),"",IFERROR($H112*$I112*$J112*(1+$K112),""))</f>
        <v/>
      </c>
      <c r="M112" s="17" t="n"/>
      <c r="N112" s="17" t="n"/>
      <c r="O112" s="7">
        <f>IF(COUNTA($A112:$E112,$M112:$N112)=0,"",IFERROR(IF(OR($A112="",$B112="",$C112="",$D112="",$E112="",$M112="",$N112=""),"Complete inputs",IF(OR($F112="",$I112="",$J112="",$K112="",Assumptions!$B$6="",Assumptions!$B$7="",Assumptions!$B$8=""),"Check assumptions",IF(OR($A112&lt;Assumptions!$B$7,$A112&gt;Assumptions!$B$8),"Check date",IF(WEEKDAY($A112,2)&lt;&gt;1,"Check week start",IF($G112&gt;Assumptions!$B$6,"Review demand","Ready for review"))))),"Check inputs"))</f>
        <v/>
      </c>
    </row>
    <row r="113">
      <c r="A113" s="37" t="n"/>
      <c r="B113" s="17" t="n"/>
      <c r="C113" s="17" t="n"/>
      <c r="D113" s="38" t="n"/>
      <c r="E113" s="38" t="n"/>
      <c r="F113" s="39">
        <f>IF(OR($A113="",$C113=""),"",IFERROR(VLOOKUP($C113,Assumptions!$A$12:$C$111,2,FALSE),""))</f>
        <v/>
      </c>
      <c r="G113" s="39">
        <f>IF(OR($D113="",$E113=""),"",IFERROR(SUM($D113:$E113),""))</f>
        <v/>
      </c>
      <c r="H113" s="39">
        <f>IF(OR($F113="",$G113=""),"",IFERROR(MAX(0,$G113-$F113),""))</f>
        <v/>
      </c>
      <c r="I113" s="35">
        <f>IF(OR($A113="",$C113=""),"",IFERROR(VLOOKUP($C113,Assumptions!$A$12:$C$111,3,FALSE),""))</f>
        <v/>
      </c>
      <c r="J113" s="40">
        <f>IF(OR($A113="",$C113="",Assumptions!$B$4=""),"",Assumptions!$B$4)</f>
        <v/>
      </c>
      <c r="K113" s="41">
        <f>IF(OR($A113="",$C113="",Assumptions!$B$5=""),"",Assumptions!$B$5)</f>
        <v/>
      </c>
      <c r="L113" s="35">
        <f>IF(OR($H113="",$I113="",$J113="",$K113=""),"",IFERROR($H113*$I113*$J113*(1+$K113),""))</f>
        <v/>
      </c>
      <c r="M113" s="17" t="n"/>
      <c r="N113" s="17" t="n"/>
      <c r="O113" s="4">
        <f>IF(COUNTA($A113:$E113,$M113:$N113)=0,"",IFERROR(IF(OR($A113="",$B113="",$C113="",$D113="",$E113="",$M113="",$N113=""),"Complete inputs",IF(OR($F113="",$I113="",$J113="",$K113="",Assumptions!$B$6="",Assumptions!$B$7="",Assumptions!$B$8=""),"Check assumptions",IF(OR($A113&lt;Assumptions!$B$7,$A113&gt;Assumptions!$B$8),"Check date",IF(WEEKDAY($A113,2)&lt;&gt;1,"Check week start",IF($G113&gt;Assumptions!$B$6,"Review demand","Ready for review"))))),"Check inputs"))</f>
        <v/>
      </c>
    </row>
    <row r="114">
      <c r="A114" s="37" t="n"/>
      <c r="B114" s="17" t="n"/>
      <c r="C114" s="17" t="n"/>
      <c r="D114" s="38" t="n"/>
      <c r="E114" s="38" t="n"/>
      <c r="F114" s="42">
        <f>IF(OR($A114="",$C114=""),"",IFERROR(VLOOKUP($C114,Assumptions!$A$12:$C$111,2,FALSE),""))</f>
        <v/>
      </c>
      <c r="G114" s="42">
        <f>IF(OR($D114="",$E114=""),"",IFERROR(SUM($D114:$E114),""))</f>
        <v/>
      </c>
      <c r="H114" s="42">
        <f>IF(OR($F114="",$G114=""),"",IFERROR(MAX(0,$G114-$F114),""))</f>
        <v/>
      </c>
      <c r="I114" s="36">
        <f>IF(OR($A114="",$C114=""),"",IFERROR(VLOOKUP($C114,Assumptions!$A$12:$C$111,3,FALSE),""))</f>
        <v/>
      </c>
      <c r="J114" s="43">
        <f>IF(OR($A114="",$C114="",Assumptions!$B$4=""),"",Assumptions!$B$4)</f>
        <v/>
      </c>
      <c r="K114" s="44">
        <f>IF(OR($A114="",$C114="",Assumptions!$B$5=""),"",Assumptions!$B$5)</f>
        <v/>
      </c>
      <c r="L114" s="36">
        <f>IF(OR($H114="",$I114="",$J114="",$K114=""),"",IFERROR($H114*$I114*$J114*(1+$K114),""))</f>
        <v/>
      </c>
      <c r="M114" s="17" t="n"/>
      <c r="N114" s="17" t="n"/>
      <c r="O114" s="7">
        <f>IF(COUNTA($A114:$E114,$M114:$N114)=0,"",IFERROR(IF(OR($A114="",$B114="",$C114="",$D114="",$E114="",$M114="",$N114=""),"Complete inputs",IF(OR($F114="",$I114="",$J114="",$K114="",Assumptions!$B$6="",Assumptions!$B$7="",Assumptions!$B$8=""),"Check assumptions",IF(OR($A114&lt;Assumptions!$B$7,$A114&gt;Assumptions!$B$8),"Check date",IF(WEEKDAY($A114,2)&lt;&gt;1,"Check week start",IF($G114&gt;Assumptions!$B$6,"Review demand","Ready for review"))))),"Check inputs"))</f>
        <v/>
      </c>
    </row>
    <row r="115">
      <c r="A115" s="37" t="n"/>
      <c r="B115" s="17" t="n"/>
      <c r="C115" s="17" t="n"/>
      <c r="D115" s="38" t="n"/>
      <c r="E115" s="38" t="n"/>
      <c r="F115" s="39">
        <f>IF(OR($A115="",$C115=""),"",IFERROR(VLOOKUP($C115,Assumptions!$A$12:$C$111,2,FALSE),""))</f>
        <v/>
      </c>
      <c r="G115" s="39">
        <f>IF(OR($D115="",$E115=""),"",IFERROR(SUM($D115:$E115),""))</f>
        <v/>
      </c>
      <c r="H115" s="39">
        <f>IF(OR($F115="",$G115=""),"",IFERROR(MAX(0,$G115-$F115),""))</f>
        <v/>
      </c>
      <c r="I115" s="35">
        <f>IF(OR($A115="",$C115=""),"",IFERROR(VLOOKUP($C115,Assumptions!$A$12:$C$111,3,FALSE),""))</f>
        <v/>
      </c>
      <c r="J115" s="40">
        <f>IF(OR($A115="",$C115="",Assumptions!$B$4=""),"",Assumptions!$B$4)</f>
        <v/>
      </c>
      <c r="K115" s="41">
        <f>IF(OR($A115="",$C115="",Assumptions!$B$5=""),"",Assumptions!$B$5)</f>
        <v/>
      </c>
      <c r="L115" s="35">
        <f>IF(OR($H115="",$I115="",$J115="",$K115=""),"",IFERROR($H115*$I115*$J115*(1+$K115),""))</f>
        <v/>
      </c>
      <c r="M115" s="17" t="n"/>
      <c r="N115" s="17" t="n"/>
      <c r="O115" s="4">
        <f>IF(COUNTA($A115:$E115,$M115:$N115)=0,"",IFERROR(IF(OR($A115="",$B115="",$C115="",$D115="",$E115="",$M115="",$N115=""),"Complete inputs",IF(OR($F115="",$I115="",$J115="",$K115="",Assumptions!$B$6="",Assumptions!$B$7="",Assumptions!$B$8=""),"Check assumptions",IF(OR($A115&lt;Assumptions!$B$7,$A115&gt;Assumptions!$B$8),"Check date",IF(WEEKDAY($A115,2)&lt;&gt;1,"Check week start",IF($G115&gt;Assumptions!$B$6,"Review demand","Ready for review"))))),"Check inputs"))</f>
        <v/>
      </c>
    </row>
    <row r="116">
      <c r="A116" s="37" t="n"/>
      <c r="B116" s="17" t="n"/>
      <c r="C116" s="17" t="n"/>
      <c r="D116" s="38" t="n"/>
      <c r="E116" s="38" t="n"/>
      <c r="F116" s="42">
        <f>IF(OR($A116="",$C116=""),"",IFERROR(VLOOKUP($C116,Assumptions!$A$12:$C$111,2,FALSE),""))</f>
        <v/>
      </c>
      <c r="G116" s="42">
        <f>IF(OR($D116="",$E116=""),"",IFERROR(SUM($D116:$E116),""))</f>
        <v/>
      </c>
      <c r="H116" s="42">
        <f>IF(OR($F116="",$G116=""),"",IFERROR(MAX(0,$G116-$F116),""))</f>
        <v/>
      </c>
      <c r="I116" s="36">
        <f>IF(OR($A116="",$C116=""),"",IFERROR(VLOOKUP($C116,Assumptions!$A$12:$C$111,3,FALSE),""))</f>
        <v/>
      </c>
      <c r="J116" s="43">
        <f>IF(OR($A116="",$C116="",Assumptions!$B$4=""),"",Assumptions!$B$4)</f>
        <v/>
      </c>
      <c r="K116" s="44">
        <f>IF(OR($A116="",$C116="",Assumptions!$B$5=""),"",Assumptions!$B$5)</f>
        <v/>
      </c>
      <c r="L116" s="36">
        <f>IF(OR($H116="",$I116="",$J116="",$K116=""),"",IFERROR($H116*$I116*$J116*(1+$K116),""))</f>
        <v/>
      </c>
      <c r="M116" s="17" t="n"/>
      <c r="N116" s="17" t="n"/>
      <c r="O116" s="7">
        <f>IF(COUNTA($A116:$E116,$M116:$N116)=0,"",IFERROR(IF(OR($A116="",$B116="",$C116="",$D116="",$E116="",$M116="",$N116=""),"Complete inputs",IF(OR($F116="",$I116="",$J116="",$K116="",Assumptions!$B$6="",Assumptions!$B$7="",Assumptions!$B$8=""),"Check assumptions",IF(OR($A116&lt;Assumptions!$B$7,$A116&gt;Assumptions!$B$8),"Check date",IF(WEEKDAY($A116,2)&lt;&gt;1,"Check week start",IF($G116&gt;Assumptions!$B$6,"Review demand","Ready for review"))))),"Check inputs"))</f>
        <v/>
      </c>
    </row>
    <row r="117">
      <c r="A117" s="37" t="n"/>
      <c r="B117" s="17" t="n"/>
      <c r="C117" s="17" t="n"/>
      <c r="D117" s="38" t="n"/>
      <c r="E117" s="38" t="n"/>
      <c r="F117" s="39">
        <f>IF(OR($A117="",$C117=""),"",IFERROR(VLOOKUP($C117,Assumptions!$A$12:$C$111,2,FALSE),""))</f>
        <v/>
      </c>
      <c r="G117" s="39">
        <f>IF(OR($D117="",$E117=""),"",IFERROR(SUM($D117:$E117),""))</f>
        <v/>
      </c>
      <c r="H117" s="39">
        <f>IF(OR($F117="",$G117=""),"",IFERROR(MAX(0,$G117-$F117),""))</f>
        <v/>
      </c>
      <c r="I117" s="35">
        <f>IF(OR($A117="",$C117=""),"",IFERROR(VLOOKUP($C117,Assumptions!$A$12:$C$111,3,FALSE),""))</f>
        <v/>
      </c>
      <c r="J117" s="40">
        <f>IF(OR($A117="",$C117="",Assumptions!$B$4=""),"",Assumptions!$B$4)</f>
        <v/>
      </c>
      <c r="K117" s="41">
        <f>IF(OR($A117="",$C117="",Assumptions!$B$5=""),"",Assumptions!$B$5)</f>
        <v/>
      </c>
      <c r="L117" s="35">
        <f>IF(OR($H117="",$I117="",$J117="",$K117=""),"",IFERROR($H117*$I117*$J117*(1+$K117),""))</f>
        <v/>
      </c>
      <c r="M117" s="17" t="n"/>
      <c r="N117" s="17" t="n"/>
      <c r="O117" s="4">
        <f>IF(COUNTA($A117:$E117,$M117:$N117)=0,"",IFERROR(IF(OR($A117="",$B117="",$C117="",$D117="",$E117="",$M117="",$N117=""),"Complete inputs",IF(OR($F117="",$I117="",$J117="",$K117="",Assumptions!$B$6="",Assumptions!$B$7="",Assumptions!$B$8=""),"Check assumptions",IF(OR($A117&lt;Assumptions!$B$7,$A117&gt;Assumptions!$B$8),"Check date",IF(WEEKDAY($A117,2)&lt;&gt;1,"Check week start",IF($G117&gt;Assumptions!$B$6,"Review demand","Ready for review"))))),"Check inputs"))</f>
        <v/>
      </c>
    </row>
    <row r="118">
      <c r="A118" s="37" t="n"/>
      <c r="B118" s="17" t="n"/>
      <c r="C118" s="17" t="n"/>
      <c r="D118" s="38" t="n"/>
      <c r="E118" s="38" t="n"/>
      <c r="F118" s="42">
        <f>IF(OR($A118="",$C118=""),"",IFERROR(VLOOKUP($C118,Assumptions!$A$12:$C$111,2,FALSE),""))</f>
        <v/>
      </c>
      <c r="G118" s="42">
        <f>IF(OR($D118="",$E118=""),"",IFERROR(SUM($D118:$E118),""))</f>
        <v/>
      </c>
      <c r="H118" s="42">
        <f>IF(OR($F118="",$G118=""),"",IFERROR(MAX(0,$G118-$F118),""))</f>
        <v/>
      </c>
      <c r="I118" s="36">
        <f>IF(OR($A118="",$C118=""),"",IFERROR(VLOOKUP($C118,Assumptions!$A$12:$C$111,3,FALSE),""))</f>
        <v/>
      </c>
      <c r="J118" s="43">
        <f>IF(OR($A118="",$C118="",Assumptions!$B$4=""),"",Assumptions!$B$4)</f>
        <v/>
      </c>
      <c r="K118" s="44">
        <f>IF(OR($A118="",$C118="",Assumptions!$B$5=""),"",Assumptions!$B$5)</f>
        <v/>
      </c>
      <c r="L118" s="36">
        <f>IF(OR($H118="",$I118="",$J118="",$K118=""),"",IFERROR($H118*$I118*$J118*(1+$K118),""))</f>
        <v/>
      </c>
      <c r="M118" s="17" t="n"/>
      <c r="N118" s="17" t="n"/>
      <c r="O118" s="7">
        <f>IF(COUNTA($A118:$E118,$M118:$N118)=0,"",IFERROR(IF(OR($A118="",$B118="",$C118="",$D118="",$E118="",$M118="",$N118=""),"Complete inputs",IF(OR($F118="",$I118="",$J118="",$K118="",Assumptions!$B$6="",Assumptions!$B$7="",Assumptions!$B$8=""),"Check assumptions",IF(OR($A118&lt;Assumptions!$B$7,$A118&gt;Assumptions!$B$8),"Check date",IF(WEEKDAY($A118,2)&lt;&gt;1,"Check week start",IF($G118&gt;Assumptions!$B$6,"Review demand","Ready for review"))))),"Check inputs"))</f>
        <v/>
      </c>
    </row>
    <row r="119">
      <c r="A119" s="37" t="n"/>
      <c r="B119" s="17" t="n"/>
      <c r="C119" s="17" t="n"/>
      <c r="D119" s="38" t="n"/>
      <c r="E119" s="38" t="n"/>
      <c r="F119" s="39">
        <f>IF(OR($A119="",$C119=""),"",IFERROR(VLOOKUP($C119,Assumptions!$A$12:$C$111,2,FALSE),""))</f>
        <v/>
      </c>
      <c r="G119" s="39">
        <f>IF(OR($D119="",$E119=""),"",IFERROR(SUM($D119:$E119),""))</f>
        <v/>
      </c>
      <c r="H119" s="39">
        <f>IF(OR($F119="",$G119=""),"",IFERROR(MAX(0,$G119-$F119),""))</f>
        <v/>
      </c>
      <c r="I119" s="35">
        <f>IF(OR($A119="",$C119=""),"",IFERROR(VLOOKUP($C119,Assumptions!$A$12:$C$111,3,FALSE),""))</f>
        <v/>
      </c>
      <c r="J119" s="40">
        <f>IF(OR($A119="",$C119="",Assumptions!$B$4=""),"",Assumptions!$B$4)</f>
        <v/>
      </c>
      <c r="K119" s="41">
        <f>IF(OR($A119="",$C119="",Assumptions!$B$5=""),"",Assumptions!$B$5)</f>
        <v/>
      </c>
      <c r="L119" s="35">
        <f>IF(OR($H119="",$I119="",$J119="",$K119=""),"",IFERROR($H119*$I119*$J119*(1+$K119),""))</f>
        <v/>
      </c>
      <c r="M119" s="17" t="n"/>
      <c r="N119" s="17" t="n"/>
      <c r="O119" s="4">
        <f>IF(COUNTA($A119:$E119,$M119:$N119)=0,"",IFERROR(IF(OR($A119="",$B119="",$C119="",$D119="",$E119="",$M119="",$N119=""),"Complete inputs",IF(OR($F119="",$I119="",$J119="",$K119="",Assumptions!$B$6="",Assumptions!$B$7="",Assumptions!$B$8=""),"Check assumptions",IF(OR($A119&lt;Assumptions!$B$7,$A119&gt;Assumptions!$B$8),"Check date",IF(WEEKDAY($A119,2)&lt;&gt;1,"Check week start",IF($G119&gt;Assumptions!$B$6,"Review demand","Ready for review"))))),"Check inputs"))</f>
        <v/>
      </c>
    </row>
    <row r="120">
      <c r="A120" s="37" t="n"/>
      <c r="B120" s="17" t="n"/>
      <c r="C120" s="17" t="n"/>
      <c r="D120" s="38" t="n"/>
      <c r="E120" s="38" t="n"/>
      <c r="F120" s="42">
        <f>IF(OR($A120="",$C120=""),"",IFERROR(VLOOKUP($C120,Assumptions!$A$12:$C$111,2,FALSE),""))</f>
        <v/>
      </c>
      <c r="G120" s="42">
        <f>IF(OR($D120="",$E120=""),"",IFERROR(SUM($D120:$E120),""))</f>
        <v/>
      </c>
      <c r="H120" s="42">
        <f>IF(OR($F120="",$G120=""),"",IFERROR(MAX(0,$G120-$F120),""))</f>
        <v/>
      </c>
      <c r="I120" s="36">
        <f>IF(OR($A120="",$C120=""),"",IFERROR(VLOOKUP($C120,Assumptions!$A$12:$C$111,3,FALSE),""))</f>
        <v/>
      </c>
      <c r="J120" s="43">
        <f>IF(OR($A120="",$C120="",Assumptions!$B$4=""),"",Assumptions!$B$4)</f>
        <v/>
      </c>
      <c r="K120" s="44">
        <f>IF(OR($A120="",$C120="",Assumptions!$B$5=""),"",Assumptions!$B$5)</f>
        <v/>
      </c>
      <c r="L120" s="36">
        <f>IF(OR($H120="",$I120="",$J120="",$K120=""),"",IFERROR($H120*$I120*$J120*(1+$K120),""))</f>
        <v/>
      </c>
      <c r="M120" s="17" t="n"/>
      <c r="N120" s="17" t="n"/>
      <c r="O120" s="7">
        <f>IF(COUNTA($A120:$E120,$M120:$N120)=0,"",IFERROR(IF(OR($A120="",$B120="",$C120="",$D120="",$E120="",$M120="",$N120=""),"Complete inputs",IF(OR($F120="",$I120="",$J120="",$K120="",Assumptions!$B$6="",Assumptions!$B$7="",Assumptions!$B$8=""),"Check assumptions",IF(OR($A120&lt;Assumptions!$B$7,$A120&gt;Assumptions!$B$8),"Check date",IF(WEEKDAY($A120,2)&lt;&gt;1,"Check week start",IF($G120&gt;Assumptions!$B$6,"Review demand","Ready for review"))))),"Check inputs"))</f>
        <v/>
      </c>
    </row>
    <row r="121">
      <c r="A121" s="37" t="n"/>
      <c r="B121" s="17" t="n"/>
      <c r="C121" s="17" t="n"/>
      <c r="D121" s="38" t="n"/>
      <c r="E121" s="38" t="n"/>
      <c r="F121" s="39">
        <f>IF(OR($A121="",$C121=""),"",IFERROR(VLOOKUP($C121,Assumptions!$A$12:$C$111,2,FALSE),""))</f>
        <v/>
      </c>
      <c r="G121" s="39">
        <f>IF(OR($D121="",$E121=""),"",IFERROR(SUM($D121:$E121),""))</f>
        <v/>
      </c>
      <c r="H121" s="39">
        <f>IF(OR($F121="",$G121=""),"",IFERROR(MAX(0,$G121-$F121),""))</f>
        <v/>
      </c>
      <c r="I121" s="35">
        <f>IF(OR($A121="",$C121=""),"",IFERROR(VLOOKUP($C121,Assumptions!$A$12:$C$111,3,FALSE),""))</f>
        <v/>
      </c>
      <c r="J121" s="40">
        <f>IF(OR($A121="",$C121="",Assumptions!$B$4=""),"",Assumptions!$B$4)</f>
        <v/>
      </c>
      <c r="K121" s="41">
        <f>IF(OR($A121="",$C121="",Assumptions!$B$5=""),"",Assumptions!$B$5)</f>
        <v/>
      </c>
      <c r="L121" s="35">
        <f>IF(OR($H121="",$I121="",$J121="",$K121=""),"",IFERROR($H121*$I121*$J121*(1+$K121),""))</f>
        <v/>
      </c>
      <c r="M121" s="17" t="n"/>
      <c r="N121" s="17" t="n"/>
      <c r="O121" s="4">
        <f>IF(COUNTA($A121:$E121,$M121:$N121)=0,"",IFERROR(IF(OR($A121="",$B121="",$C121="",$D121="",$E121="",$M121="",$N121=""),"Complete inputs",IF(OR($F121="",$I121="",$J121="",$K121="",Assumptions!$B$6="",Assumptions!$B$7="",Assumptions!$B$8=""),"Check assumptions",IF(OR($A121&lt;Assumptions!$B$7,$A121&gt;Assumptions!$B$8),"Check date",IF(WEEKDAY($A121,2)&lt;&gt;1,"Check week start",IF($G121&gt;Assumptions!$B$6,"Review demand","Ready for review"))))),"Check inputs"))</f>
        <v/>
      </c>
    </row>
    <row r="122">
      <c r="A122" s="37" t="n"/>
      <c r="B122" s="17" t="n"/>
      <c r="C122" s="17" t="n"/>
      <c r="D122" s="38" t="n"/>
      <c r="E122" s="38" t="n"/>
      <c r="F122" s="42">
        <f>IF(OR($A122="",$C122=""),"",IFERROR(VLOOKUP($C122,Assumptions!$A$12:$C$111,2,FALSE),""))</f>
        <v/>
      </c>
      <c r="G122" s="42">
        <f>IF(OR($D122="",$E122=""),"",IFERROR(SUM($D122:$E122),""))</f>
        <v/>
      </c>
      <c r="H122" s="42">
        <f>IF(OR($F122="",$G122=""),"",IFERROR(MAX(0,$G122-$F122),""))</f>
        <v/>
      </c>
      <c r="I122" s="36">
        <f>IF(OR($A122="",$C122=""),"",IFERROR(VLOOKUP($C122,Assumptions!$A$12:$C$111,3,FALSE),""))</f>
        <v/>
      </c>
      <c r="J122" s="43">
        <f>IF(OR($A122="",$C122="",Assumptions!$B$4=""),"",Assumptions!$B$4)</f>
        <v/>
      </c>
      <c r="K122" s="44">
        <f>IF(OR($A122="",$C122="",Assumptions!$B$5=""),"",Assumptions!$B$5)</f>
        <v/>
      </c>
      <c r="L122" s="36">
        <f>IF(OR($H122="",$I122="",$J122="",$K122=""),"",IFERROR($H122*$I122*$J122*(1+$K122),""))</f>
        <v/>
      </c>
      <c r="M122" s="17" t="n"/>
      <c r="N122" s="17" t="n"/>
      <c r="O122" s="7">
        <f>IF(COUNTA($A122:$E122,$M122:$N122)=0,"",IFERROR(IF(OR($A122="",$B122="",$C122="",$D122="",$E122="",$M122="",$N122=""),"Complete inputs",IF(OR($F122="",$I122="",$J122="",$K122="",Assumptions!$B$6="",Assumptions!$B$7="",Assumptions!$B$8=""),"Check assumptions",IF(OR($A122&lt;Assumptions!$B$7,$A122&gt;Assumptions!$B$8),"Check date",IF(WEEKDAY($A122,2)&lt;&gt;1,"Check week start",IF($G122&gt;Assumptions!$B$6,"Review demand","Ready for review"))))),"Check inputs"))</f>
        <v/>
      </c>
    </row>
  </sheetData>
  <autoFilter ref="A2:O122"/>
  <mergeCells count="1">
    <mergeCell ref="A1:O1"/>
  </mergeCells>
  <conditionalFormatting sqref="O3:O122">
    <cfRule type="expression" priority="1" dxfId="1">
      <formula>LEFT($O3,5)="Ready"</formula>
    </cfRule>
    <cfRule type="expression" priority="2" dxfId="0">
      <formula>OR(LEFT($O3,5)="Check",LEFT($O3,8)="Complete",LEFT($O3,6)="Review")</formula>
    </cfRule>
  </conditionalFormatting>
  <conditionalFormatting sqref="H3:H122">
    <cfRule type="expression" priority="3" dxfId="0">
      <formula>AND(ISNUMBER($H3),$H3&gt;0)</formula>
    </cfRule>
  </conditionalFormatting>
  <conditionalFormatting sqref="D3:E122">
    <cfRule type="expression" priority="4" dxfId="0">
      <formula>AND(ISNUMBER(D3),D3&gt;Assumptions!$B$9)</formula>
    </cfRule>
  </conditionalFormatting>
  <dataValidations count="6">
    <dataValidation sqref="A3:A122" showDropDown="0" showInputMessage="1" showErrorMessage="1" allowBlank="0" errorTitle="Date outside planning range" error="Enter a date within the editable planning horizon." promptTitle="Week start" prompt="Use the Monday that begins the forecast week." type="date" operator="between">
      <formula1>'Assumptions'!$B$7</formula1>
      <formula2>'Assumptions'!$B$8</formula2>
    </dataValidation>
    <dataValidation sqref="B3:B122" showDropDown="0" showInputMessage="0" showErrorMessage="1" allowBlank="0" errorTitle="Route not in list" error="Select a route from the editable planning list." type="list">
      <formula1>'Assumptions'!$E$12:$E$111</formula1>
    </dataValidation>
    <dataValidation sqref="C3:C122" showDropDown="0" showInputMessage="0" showErrorMessage="1" allowBlank="0" errorTitle="Technician not in list" error="Select a technician from the editable assumptions list." type="list">
      <formula1>'Assumptions'!$A$12:$A$111</formula1>
    </dataValidation>
    <dataValidation sqref="D3:E122" showDropDown="0" showInputMessage="1" showErrorMessage="1" allowBlank="0" errorTitle="Hours outside planning limit" error="Enter hours from zero through the editable maximum." promptTitle="Forecast hours" prompt="Enter forecast hours as a decimal number." type="decimal" operator="between">
      <formula1>0</formula1>
      <formula2>'Assumptions'!$B$9</formula2>
    </dataValidation>
    <dataValidation sqref="M3:M122" showDropDown="0" showInputMessage="0" showErrorMessage="1" allowBlank="0" errorTitle="Owner not in list" error="Select a forecast owner from the editable planning list." type="list">
      <formula1>'Assumptions'!$F$12:$F$111</formula1>
    </dataValidation>
    <dataValidation sqref="N3:N122" showDropDown="0" showInputMessage="0" showErrorMessage="1" allowBlank="0" errorTitle="Status not in list" error="Select a planning status from the editable list." type="list">
      <formula1>'Assumptions'!$G$12:$G$111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5" customWidth="1" min="3" max="3"/>
    <col width="3" customWidth="1" min="4" max="4"/>
    <col width="29" customWidth="1" min="5" max="5"/>
    <col width="27" customWidth="1" min="6" max="6"/>
    <col width="22" customWidth="1" min="7" max="7"/>
  </cols>
  <sheetData>
    <row r="1" ht="28" customHeight="1">
      <c r="A1" s="1" t="inlineStr">
        <is>
          <t>Editable Forecast Assumptions and Planning Lists</t>
        </is>
      </c>
      <c r="B1" s="28" t="n"/>
      <c r="C1" s="28" t="n"/>
      <c r="D1" s="28" t="n"/>
      <c r="E1" s="28" t="n"/>
      <c r="F1" s="28" t="n"/>
      <c r="G1" s="29" t="n"/>
    </row>
    <row r="2" ht="30" customHeight="1">
      <c r="A2" s="2" t="inlineStr">
        <is>
          <t>Use these editable planning values for internal forecasting. They are not wage, tax, legal, safety, or compliance guidance.</t>
        </is>
      </c>
    </row>
    <row r="3">
      <c r="A3" s="3" t="inlineStr">
        <is>
          <t>Planning Setting</t>
        </is>
      </c>
      <c r="B3" s="3" t="inlineStr">
        <is>
          <t>Editable Value</t>
        </is>
      </c>
      <c r="C3" s="3" t="inlineStr">
        <is>
          <t>Unit or Use</t>
        </is>
      </c>
    </row>
    <row r="4">
      <c r="A4" s="4" t="inlineStr">
        <is>
          <t>Overtime pay multiplier</t>
        </is>
      </c>
      <c r="B4" s="45" t="n">
        <v>1.5</v>
      </c>
      <c r="C4" s="4" t="inlineStr">
        <is>
          <t>Loaded overtime calculation</t>
        </is>
      </c>
    </row>
    <row r="5">
      <c r="A5" s="7" t="inlineStr">
        <is>
          <t>Payroll load rate</t>
        </is>
      </c>
      <c r="B5" s="46" t="n">
        <v>0.18</v>
      </c>
      <c r="C5" s="7" t="inlineStr">
        <is>
          <t>Editable planning estimate</t>
        </is>
      </c>
    </row>
    <row r="6">
      <c r="A6" s="4" t="inlineStr">
        <is>
          <t>Weekly demand review threshold</t>
        </is>
      </c>
      <c r="B6" s="38" t="n">
        <v>60</v>
      </c>
      <c r="C6" s="4" t="inlineStr">
        <is>
          <t>hours</t>
        </is>
      </c>
    </row>
    <row r="7">
      <c r="A7" s="7" t="inlineStr">
        <is>
          <t>Earliest forecast date</t>
        </is>
      </c>
      <c r="B7" s="37" t="n">
        <v>46216</v>
      </c>
      <c r="C7" s="7" t="inlineStr">
        <is>
          <t>date limit</t>
        </is>
      </c>
    </row>
    <row r="8">
      <c r="A8" s="4" t="inlineStr">
        <is>
          <t>Latest forecast date</t>
        </is>
      </c>
      <c r="B8" s="37" t="n">
        <v>47000</v>
      </c>
      <c r="C8" s="4" t="inlineStr">
        <is>
          <t>date limit</t>
        </is>
      </c>
    </row>
    <row r="9">
      <c r="A9" s="7" t="inlineStr">
        <is>
          <t>Maximum hours in one demand input</t>
        </is>
      </c>
      <c r="B9" s="38" t="n">
        <v>80</v>
      </c>
      <c r="C9" s="7" t="inlineStr">
        <is>
          <t>hours</t>
        </is>
      </c>
    </row>
    <row r="10">
      <c r="A10" s="13" t="inlineStr">
        <is>
          <t>Technician Planning Assumptions</t>
        </is>
      </c>
      <c r="E10" s="13" t="inlineStr">
        <is>
          <t>Stable Planning Lists</t>
        </is>
      </c>
    </row>
    <row r="11">
      <c r="A11" s="3" t="inlineStr">
        <is>
          <t>Technician</t>
        </is>
      </c>
      <c r="B11" s="3" t="inlineStr">
        <is>
          <t>Regular Capacity Hours</t>
        </is>
      </c>
      <c r="C11" s="3" t="inlineStr">
        <is>
          <t>Base Hourly Rate</t>
        </is>
      </c>
      <c r="E11" s="3" t="inlineStr">
        <is>
          <t>Route</t>
        </is>
      </c>
      <c r="F11" s="3" t="inlineStr">
        <is>
          <t>Forecast Owner</t>
        </is>
      </c>
      <c r="G11" s="3" t="inlineStr">
        <is>
          <t>Planning Status</t>
        </is>
      </c>
    </row>
    <row r="12">
      <c r="A12" s="17" t="inlineStr">
        <is>
          <t>Rowan Kite (Fictional)</t>
        </is>
      </c>
      <c r="B12" s="38" t="n">
        <v>40</v>
      </c>
      <c r="C12" s="47" t="n">
        <v>24.5</v>
      </c>
      <c r="E12" s="17" t="inlineStr">
        <is>
          <t>Aster Route (Fictional)</t>
        </is>
      </c>
      <c r="F12" s="17" t="inlineStr">
        <is>
          <t>Mira Sol (Fictional)</t>
        </is>
      </c>
      <c r="G12" s="17" t="inlineStr">
        <is>
          <t>Planning Draft</t>
        </is>
      </c>
    </row>
    <row r="13">
      <c r="A13" s="17" t="inlineStr">
        <is>
          <t>Avery Moss (Fictional)</t>
        </is>
      </c>
      <c r="B13" s="38" t="n">
        <v>40</v>
      </c>
      <c r="C13" s="47" t="n">
        <v>26.25</v>
      </c>
      <c r="E13" s="17" t="inlineStr">
        <is>
          <t>Birch Route (Fictional)</t>
        </is>
      </c>
      <c r="F13" s="17" t="inlineStr">
        <is>
          <t>Devon Reed (Fictional)</t>
        </is>
      </c>
      <c r="G13" s="17" t="inlineStr">
        <is>
          <t>Human Review</t>
        </is>
      </c>
    </row>
    <row r="14">
      <c r="A14" s="17" t="inlineStr">
        <is>
          <t>Jordan Vale (Fictional)</t>
        </is>
      </c>
      <c r="B14" s="38" t="n">
        <v>40</v>
      </c>
      <c r="C14" s="47" t="n">
        <v>25.75</v>
      </c>
      <c r="E14" s="17" t="inlineStr">
        <is>
          <t>Cobalt Route (Fictional)</t>
        </is>
      </c>
      <c r="F14" s="17" t="inlineStr">
        <is>
          <t>Sky Bell (Fictional)</t>
        </is>
      </c>
      <c r="G14" s="17" t="inlineStr">
        <is>
          <t>Planning Accepted</t>
        </is>
      </c>
    </row>
    <row r="15">
      <c r="A15" s="17" t="inlineStr">
        <is>
          <t>Casey Ember (Fictional)</t>
        </is>
      </c>
      <c r="B15" s="38" t="n">
        <v>36</v>
      </c>
      <c r="C15" s="47" t="n">
        <v>28</v>
      </c>
      <c r="E15" s="17" t="inlineStr">
        <is>
          <t>Drift Route (Fictional)</t>
        </is>
      </c>
      <c r="F15" s="17" t="inlineStr">
        <is>
          <t>Noel Hart (Fictional)</t>
        </is>
      </c>
      <c r="G15" s="17" t="n"/>
    </row>
    <row r="16">
      <c r="A16" s="17" t="inlineStr">
        <is>
          <t>Morgan Lark (Fictional)</t>
        </is>
      </c>
      <c r="B16" s="38" t="n">
        <v>32</v>
      </c>
      <c r="C16" s="47" t="n">
        <v>27.5</v>
      </c>
      <c r="E16" s="17" t="inlineStr">
        <is>
          <t>Ember Route (Fictional)</t>
        </is>
      </c>
      <c r="F16" s="17" t="n"/>
      <c r="G16" s="17" t="n"/>
    </row>
    <row r="17">
      <c r="A17" s="17" t="inlineStr">
        <is>
          <t>Taylor Frost (Fictional)</t>
        </is>
      </c>
      <c r="B17" s="38" t="n">
        <v>40</v>
      </c>
      <c r="C17" s="47" t="n">
        <v>29.25</v>
      </c>
      <c r="E17" s="17" t="inlineStr">
        <is>
          <t>Fable Route (Fictional)</t>
        </is>
      </c>
      <c r="F17" s="17" t="n"/>
      <c r="G17" s="17" t="n"/>
    </row>
    <row r="18">
      <c r="A18" s="17" t="n"/>
      <c r="B18" s="38" t="n"/>
      <c r="C18" s="47" t="n"/>
      <c r="E18" s="17" t="n"/>
      <c r="F18" s="17" t="n"/>
      <c r="G18" s="17" t="n"/>
    </row>
    <row r="19">
      <c r="A19" s="17" t="n"/>
      <c r="B19" s="38" t="n"/>
      <c r="C19" s="47" t="n"/>
      <c r="E19" s="17" t="n"/>
      <c r="F19" s="17" t="n"/>
      <c r="G19" s="17" t="n"/>
    </row>
    <row r="20">
      <c r="A20" s="17" t="n"/>
      <c r="B20" s="38" t="n"/>
      <c r="C20" s="47" t="n"/>
      <c r="E20" s="17" t="n"/>
      <c r="F20" s="17" t="n"/>
      <c r="G20" s="17" t="n"/>
    </row>
    <row r="21">
      <c r="A21" s="17" t="n"/>
      <c r="B21" s="38" t="n"/>
      <c r="C21" s="47" t="n"/>
      <c r="E21" s="17" t="n"/>
      <c r="F21" s="17" t="n"/>
      <c r="G21" s="17" t="n"/>
    </row>
    <row r="22">
      <c r="A22" s="17" t="n"/>
      <c r="B22" s="38" t="n"/>
      <c r="C22" s="47" t="n"/>
      <c r="E22" s="17" t="n"/>
      <c r="F22" s="17" t="n"/>
      <c r="G22" s="17" t="n"/>
    </row>
    <row r="23">
      <c r="A23" s="17" t="n"/>
      <c r="B23" s="38" t="n"/>
      <c r="C23" s="47" t="n"/>
      <c r="E23" s="17" t="n"/>
      <c r="F23" s="17" t="n"/>
      <c r="G23" s="17" t="n"/>
    </row>
    <row r="24">
      <c r="A24" s="17" t="n"/>
      <c r="B24" s="38" t="n"/>
      <c r="C24" s="47" t="n"/>
      <c r="E24" s="17" t="n"/>
      <c r="F24" s="17" t="n"/>
      <c r="G24" s="17" t="n"/>
    </row>
    <row r="25">
      <c r="A25" s="17" t="n"/>
      <c r="B25" s="38" t="n"/>
      <c r="C25" s="47" t="n"/>
      <c r="E25" s="17" t="n"/>
      <c r="F25" s="17" t="n"/>
      <c r="G25" s="17" t="n"/>
    </row>
    <row r="26">
      <c r="A26" s="17" t="n"/>
      <c r="B26" s="38" t="n"/>
      <c r="C26" s="47" t="n"/>
      <c r="E26" s="17" t="n"/>
      <c r="F26" s="17" t="n"/>
      <c r="G26" s="17" t="n"/>
    </row>
    <row r="27">
      <c r="A27" s="17" t="n"/>
      <c r="B27" s="38" t="n"/>
      <c r="C27" s="47" t="n"/>
      <c r="E27" s="17" t="n"/>
      <c r="F27" s="17" t="n"/>
      <c r="G27" s="17" t="n"/>
    </row>
    <row r="28">
      <c r="A28" s="17" t="n"/>
      <c r="B28" s="38" t="n"/>
      <c r="C28" s="47" t="n"/>
      <c r="E28" s="17" t="n"/>
      <c r="F28" s="17" t="n"/>
      <c r="G28" s="17" t="n"/>
    </row>
    <row r="29">
      <c r="A29" s="17" t="n"/>
      <c r="B29" s="38" t="n"/>
      <c r="C29" s="47" t="n"/>
      <c r="E29" s="17" t="n"/>
      <c r="F29" s="17" t="n"/>
      <c r="G29" s="17" t="n"/>
    </row>
    <row r="30">
      <c r="A30" s="17" t="n"/>
      <c r="B30" s="38" t="n"/>
      <c r="C30" s="47" t="n"/>
      <c r="E30" s="17" t="n"/>
      <c r="F30" s="17" t="n"/>
      <c r="G30" s="17" t="n"/>
    </row>
    <row r="31">
      <c r="A31" s="17" t="n"/>
      <c r="B31" s="38" t="n"/>
      <c r="C31" s="47" t="n"/>
      <c r="E31" s="17" t="n"/>
      <c r="F31" s="17" t="n"/>
      <c r="G31" s="17" t="n"/>
    </row>
    <row r="32">
      <c r="A32" s="17" t="n"/>
      <c r="B32" s="38" t="n"/>
      <c r="C32" s="47" t="n"/>
      <c r="E32" s="17" t="n"/>
      <c r="F32" s="17" t="n"/>
      <c r="G32" s="17" t="n"/>
    </row>
    <row r="33">
      <c r="A33" s="17" t="n"/>
      <c r="B33" s="38" t="n"/>
      <c r="C33" s="47" t="n"/>
      <c r="E33" s="17" t="n"/>
      <c r="F33" s="17" t="n"/>
      <c r="G33" s="17" t="n"/>
    </row>
    <row r="34">
      <c r="A34" s="17" t="n"/>
      <c r="B34" s="38" t="n"/>
      <c r="C34" s="47" t="n"/>
      <c r="E34" s="17" t="n"/>
      <c r="F34" s="17" t="n"/>
      <c r="G34" s="17" t="n"/>
    </row>
    <row r="35">
      <c r="A35" s="17" t="n"/>
      <c r="B35" s="38" t="n"/>
      <c r="C35" s="47" t="n"/>
      <c r="E35" s="17" t="n"/>
      <c r="F35" s="17" t="n"/>
      <c r="G35" s="17" t="n"/>
    </row>
    <row r="36">
      <c r="A36" s="17" t="n"/>
      <c r="B36" s="38" t="n"/>
      <c r="C36" s="47" t="n"/>
      <c r="E36" s="17" t="n"/>
      <c r="F36" s="17" t="n"/>
      <c r="G36" s="17" t="n"/>
    </row>
    <row r="37">
      <c r="A37" s="17" t="n"/>
      <c r="B37" s="38" t="n"/>
      <c r="C37" s="47" t="n"/>
      <c r="E37" s="17" t="n"/>
      <c r="F37" s="17" t="n"/>
      <c r="G37" s="17" t="n"/>
    </row>
    <row r="38">
      <c r="A38" s="17" t="n"/>
      <c r="B38" s="38" t="n"/>
      <c r="C38" s="47" t="n"/>
      <c r="E38" s="17" t="n"/>
      <c r="F38" s="17" t="n"/>
      <c r="G38" s="17" t="n"/>
    </row>
    <row r="39">
      <c r="A39" s="17" t="n"/>
      <c r="B39" s="38" t="n"/>
      <c r="C39" s="47" t="n"/>
      <c r="E39" s="17" t="n"/>
      <c r="F39" s="17" t="n"/>
      <c r="G39" s="17" t="n"/>
    </row>
    <row r="40">
      <c r="A40" s="17" t="n"/>
      <c r="B40" s="38" t="n"/>
      <c r="C40" s="47" t="n"/>
      <c r="E40" s="17" t="n"/>
      <c r="F40" s="17" t="n"/>
      <c r="G40" s="17" t="n"/>
    </row>
    <row r="41">
      <c r="A41" s="17" t="n"/>
      <c r="B41" s="38" t="n"/>
      <c r="C41" s="47" t="n"/>
      <c r="E41" s="17" t="n"/>
      <c r="F41" s="17" t="n"/>
      <c r="G41" s="17" t="n"/>
    </row>
    <row r="42">
      <c r="A42" s="17" t="n"/>
      <c r="B42" s="38" t="n"/>
      <c r="C42" s="47" t="n"/>
      <c r="E42" s="17" t="n"/>
      <c r="F42" s="17" t="n"/>
      <c r="G42" s="17" t="n"/>
    </row>
    <row r="43">
      <c r="A43" s="17" t="n"/>
      <c r="B43" s="38" t="n"/>
      <c r="C43" s="47" t="n"/>
      <c r="E43" s="17" t="n"/>
      <c r="F43" s="17" t="n"/>
      <c r="G43" s="17" t="n"/>
    </row>
    <row r="44">
      <c r="A44" s="17" t="n"/>
      <c r="B44" s="38" t="n"/>
      <c r="C44" s="47" t="n"/>
      <c r="E44" s="17" t="n"/>
      <c r="F44" s="17" t="n"/>
      <c r="G44" s="17" t="n"/>
    </row>
    <row r="45">
      <c r="A45" s="17" t="n"/>
      <c r="B45" s="38" t="n"/>
      <c r="C45" s="47" t="n"/>
      <c r="E45" s="17" t="n"/>
      <c r="F45" s="17" t="n"/>
      <c r="G45" s="17" t="n"/>
    </row>
    <row r="46">
      <c r="A46" s="17" t="n"/>
      <c r="B46" s="38" t="n"/>
      <c r="C46" s="47" t="n"/>
      <c r="E46" s="17" t="n"/>
      <c r="F46" s="17" t="n"/>
      <c r="G46" s="17" t="n"/>
    </row>
    <row r="47">
      <c r="A47" s="17" t="n"/>
      <c r="B47" s="38" t="n"/>
      <c r="C47" s="47" t="n"/>
      <c r="E47" s="17" t="n"/>
      <c r="F47" s="17" t="n"/>
      <c r="G47" s="17" t="n"/>
    </row>
    <row r="48">
      <c r="A48" s="17" t="n"/>
      <c r="B48" s="38" t="n"/>
      <c r="C48" s="47" t="n"/>
      <c r="E48" s="17" t="n"/>
      <c r="F48" s="17" t="n"/>
      <c r="G48" s="17" t="n"/>
    </row>
    <row r="49">
      <c r="A49" s="17" t="n"/>
      <c r="B49" s="38" t="n"/>
      <c r="C49" s="47" t="n"/>
      <c r="E49" s="17" t="n"/>
      <c r="F49" s="17" t="n"/>
      <c r="G49" s="17" t="n"/>
    </row>
    <row r="50">
      <c r="A50" s="17" t="n"/>
      <c r="B50" s="38" t="n"/>
      <c r="C50" s="47" t="n"/>
      <c r="E50" s="17" t="n"/>
      <c r="F50" s="17" t="n"/>
      <c r="G50" s="17" t="n"/>
    </row>
    <row r="51">
      <c r="A51" s="17" t="n"/>
      <c r="B51" s="38" t="n"/>
      <c r="C51" s="47" t="n"/>
      <c r="E51" s="17" t="n"/>
      <c r="F51" s="17" t="n"/>
      <c r="G51" s="17" t="n"/>
    </row>
    <row r="52">
      <c r="A52" s="17" t="n"/>
      <c r="B52" s="38" t="n"/>
      <c r="C52" s="47" t="n"/>
      <c r="E52" s="17" t="n"/>
      <c r="F52" s="17" t="n"/>
      <c r="G52" s="17" t="n"/>
    </row>
    <row r="53">
      <c r="A53" s="17" t="n"/>
      <c r="B53" s="38" t="n"/>
      <c r="C53" s="47" t="n"/>
      <c r="E53" s="17" t="n"/>
      <c r="F53" s="17" t="n"/>
      <c r="G53" s="17" t="n"/>
    </row>
    <row r="54">
      <c r="A54" s="17" t="n"/>
      <c r="B54" s="38" t="n"/>
      <c r="C54" s="47" t="n"/>
      <c r="E54" s="17" t="n"/>
      <c r="F54" s="17" t="n"/>
      <c r="G54" s="17" t="n"/>
    </row>
    <row r="55">
      <c r="A55" s="17" t="n"/>
      <c r="B55" s="38" t="n"/>
      <c r="C55" s="47" t="n"/>
      <c r="E55" s="17" t="n"/>
      <c r="F55" s="17" t="n"/>
      <c r="G55" s="17" t="n"/>
    </row>
    <row r="56">
      <c r="A56" s="17" t="n"/>
      <c r="B56" s="38" t="n"/>
      <c r="C56" s="47" t="n"/>
      <c r="E56" s="17" t="n"/>
      <c r="F56" s="17" t="n"/>
      <c r="G56" s="17" t="n"/>
    </row>
    <row r="57">
      <c r="A57" s="17" t="n"/>
      <c r="B57" s="38" t="n"/>
      <c r="C57" s="47" t="n"/>
      <c r="E57" s="17" t="n"/>
      <c r="F57" s="17" t="n"/>
      <c r="G57" s="17" t="n"/>
    </row>
    <row r="58">
      <c r="A58" s="17" t="n"/>
      <c r="B58" s="38" t="n"/>
      <c r="C58" s="47" t="n"/>
      <c r="E58" s="17" t="n"/>
      <c r="F58" s="17" t="n"/>
      <c r="G58" s="17" t="n"/>
    </row>
    <row r="59">
      <c r="A59" s="17" t="n"/>
      <c r="B59" s="38" t="n"/>
      <c r="C59" s="47" t="n"/>
      <c r="E59" s="17" t="n"/>
      <c r="F59" s="17" t="n"/>
      <c r="G59" s="17" t="n"/>
    </row>
    <row r="60">
      <c r="A60" s="17" t="n"/>
      <c r="B60" s="38" t="n"/>
      <c r="C60" s="47" t="n"/>
      <c r="E60" s="17" t="n"/>
      <c r="F60" s="17" t="n"/>
      <c r="G60" s="17" t="n"/>
    </row>
    <row r="61">
      <c r="A61" s="17" t="n"/>
      <c r="B61" s="38" t="n"/>
      <c r="C61" s="47" t="n"/>
      <c r="E61" s="17" t="n"/>
      <c r="F61" s="17" t="n"/>
      <c r="G61" s="17" t="n"/>
    </row>
    <row r="62">
      <c r="A62" s="17" t="n"/>
      <c r="B62" s="38" t="n"/>
      <c r="C62" s="47" t="n"/>
      <c r="E62" s="17" t="n"/>
      <c r="F62" s="17" t="n"/>
      <c r="G62" s="17" t="n"/>
    </row>
    <row r="63">
      <c r="A63" s="17" t="n"/>
      <c r="B63" s="38" t="n"/>
      <c r="C63" s="47" t="n"/>
      <c r="E63" s="17" t="n"/>
      <c r="F63" s="17" t="n"/>
      <c r="G63" s="17" t="n"/>
    </row>
    <row r="64">
      <c r="A64" s="17" t="n"/>
      <c r="B64" s="38" t="n"/>
      <c r="C64" s="47" t="n"/>
      <c r="E64" s="17" t="n"/>
      <c r="F64" s="17" t="n"/>
      <c r="G64" s="17" t="n"/>
    </row>
    <row r="65">
      <c r="A65" s="17" t="n"/>
      <c r="B65" s="38" t="n"/>
      <c r="C65" s="47" t="n"/>
      <c r="E65" s="17" t="n"/>
      <c r="F65" s="17" t="n"/>
      <c r="G65" s="17" t="n"/>
    </row>
    <row r="66">
      <c r="A66" s="17" t="n"/>
      <c r="B66" s="38" t="n"/>
      <c r="C66" s="47" t="n"/>
      <c r="E66" s="17" t="n"/>
      <c r="F66" s="17" t="n"/>
      <c r="G66" s="17" t="n"/>
    </row>
    <row r="67">
      <c r="A67" s="17" t="n"/>
      <c r="B67" s="38" t="n"/>
      <c r="C67" s="47" t="n"/>
      <c r="E67" s="17" t="n"/>
      <c r="F67" s="17" t="n"/>
      <c r="G67" s="17" t="n"/>
    </row>
    <row r="68">
      <c r="A68" s="17" t="n"/>
      <c r="B68" s="38" t="n"/>
      <c r="C68" s="47" t="n"/>
      <c r="E68" s="17" t="n"/>
      <c r="F68" s="17" t="n"/>
      <c r="G68" s="17" t="n"/>
    </row>
    <row r="69">
      <c r="A69" s="17" t="n"/>
      <c r="B69" s="38" t="n"/>
      <c r="C69" s="47" t="n"/>
      <c r="E69" s="17" t="n"/>
      <c r="F69" s="17" t="n"/>
      <c r="G69" s="17" t="n"/>
    </row>
    <row r="70">
      <c r="A70" s="17" t="n"/>
      <c r="B70" s="38" t="n"/>
      <c r="C70" s="47" t="n"/>
      <c r="E70" s="17" t="n"/>
      <c r="F70" s="17" t="n"/>
      <c r="G70" s="17" t="n"/>
    </row>
    <row r="71">
      <c r="A71" s="17" t="n"/>
      <c r="B71" s="38" t="n"/>
      <c r="C71" s="47" t="n"/>
      <c r="E71" s="17" t="n"/>
      <c r="F71" s="17" t="n"/>
      <c r="G71" s="17" t="n"/>
    </row>
    <row r="72">
      <c r="A72" s="17" t="n"/>
      <c r="B72" s="38" t="n"/>
      <c r="C72" s="47" t="n"/>
      <c r="E72" s="17" t="n"/>
      <c r="F72" s="17" t="n"/>
      <c r="G72" s="17" t="n"/>
    </row>
    <row r="73">
      <c r="A73" s="17" t="n"/>
      <c r="B73" s="38" t="n"/>
      <c r="C73" s="47" t="n"/>
      <c r="E73" s="17" t="n"/>
      <c r="F73" s="17" t="n"/>
      <c r="G73" s="17" t="n"/>
    </row>
    <row r="74">
      <c r="A74" s="17" t="n"/>
      <c r="B74" s="38" t="n"/>
      <c r="C74" s="47" t="n"/>
      <c r="E74" s="17" t="n"/>
      <c r="F74" s="17" t="n"/>
      <c r="G74" s="17" t="n"/>
    </row>
    <row r="75">
      <c r="A75" s="17" t="n"/>
      <c r="B75" s="38" t="n"/>
      <c r="C75" s="47" t="n"/>
      <c r="E75" s="17" t="n"/>
      <c r="F75" s="17" t="n"/>
      <c r="G75" s="17" t="n"/>
    </row>
    <row r="76">
      <c r="A76" s="17" t="n"/>
      <c r="B76" s="38" t="n"/>
      <c r="C76" s="47" t="n"/>
      <c r="E76" s="17" t="n"/>
      <c r="F76" s="17" t="n"/>
      <c r="G76" s="17" t="n"/>
    </row>
    <row r="77">
      <c r="A77" s="17" t="n"/>
      <c r="B77" s="38" t="n"/>
      <c r="C77" s="47" t="n"/>
      <c r="E77" s="17" t="n"/>
      <c r="F77" s="17" t="n"/>
      <c r="G77" s="17" t="n"/>
    </row>
    <row r="78">
      <c r="A78" s="17" t="n"/>
      <c r="B78" s="38" t="n"/>
      <c r="C78" s="47" t="n"/>
      <c r="E78" s="17" t="n"/>
      <c r="F78" s="17" t="n"/>
      <c r="G78" s="17" t="n"/>
    </row>
    <row r="79">
      <c r="A79" s="17" t="n"/>
      <c r="B79" s="38" t="n"/>
      <c r="C79" s="47" t="n"/>
      <c r="E79" s="17" t="n"/>
      <c r="F79" s="17" t="n"/>
      <c r="G79" s="17" t="n"/>
    </row>
    <row r="80">
      <c r="A80" s="17" t="n"/>
      <c r="B80" s="38" t="n"/>
      <c r="C80" s="47" t="n"/>
      <c r="E80" s="17" t="n"/>
      <c r="F80" s="17" t="n"/>
      <c r="G80" s="17" t="n"/>
    </row>
    <row r="81">
      <c r="A81" s="17" t="n"/>
      <c r="B81" s="38" t="n"/>
      <c r="C81" s="47" t="n"/>
      <c r="E81" s="17" t="n"/>
      <c r="F81" s="17" t="n"/>
      <c r="G81" s="17" t="n"/>
    </row>
    <row r="82">
      <c r="A82" s="17" t="n"/>
      <c r="B82" s="38" t="n"/>
      <c r="C82" s="47" t="n"/>
      <c r="E82" s="17" t="n"/>
      <c r="F82" s="17" t="n"/>
      <c r="G82" s="17" t="n"/>
    </row>
    <row r="83">
      <c r="A83" s="17" t="n"/>
      <c r="B83" s="38" t="n"/>
      <c r="C83" s="47" t="n"/>
      <c r="E83" s="17" t="n"/>
      <c r="F83" s="17" t="n"/>
      <c r="G83" s="17" t="n"/>
    </row>
    <row r="84">
      <c r="A84" s="17" t="n"/>
      <c r="B84" s="38" t="n"/>
      <c r="C84" s="47" t="n"/>
      <c r="E84" s="17" t="n"/>
      <c r="F84" s="17" t="n"/>
      <c r="G84" s="17" t="n"/>
    </row>
    <row r="85">
      <c r="A85" s="17" t="n"/>
      <c r="B85" s="38" t="n"/>
      <c r="C85" s="47" t="n"/>
      <c r="E85" s="17" t="n"/>
      <c r="F85" s="17" t="n"/>
      <c r="G85" s="17" t="n"/>
    </row>
    <row r="86">
      <c r="A86" s="17" t="n"/>
      <c r="B86" s="38" t="n"/>
      <c r="C86" s="47" t="n"/>
      <c r="E86" s="17" t="n"/>
      <c r="F86" s="17" t="n"/>
      <c r="G86" s="17" t="n"/>
    </row>
    <row r="87">
      <c r="A87" s="17" t="n"/>
      <c r="B87" s="38" t="n"/>
      <c r="C87" s="47" t="n"/>
      <c r="E87" s="17" t="n"/>
      <c r="F87" s="17" t="n"/>
      <c r="G87" s="17" t="n"/>
    </row>
    <row r="88">
      <c r="A88" s="17" t="n"/>
      <c r="B88" s="38" t="n"/>
      <c r="C88" s="47" t="n"/>
      <c r="E88" s="17" t="n"/>
      <c r="F88" s="17" t="n"/>
      <c r="G88" s="17" t="n"/>
    </row>
    <row r="89">
      <c r="A89" s="17" t="n"/>
      <c r="B89" s="38" t="n"/>
      <c r="C89" s="47" t="n"/>
      <c r="E89" s="17" t="n"/>
      <c r="F89" s="17" t="n"/>
      <c r="G89" s="17" t="n"/>
    </row>
    <row r="90">
      <c r="A90" s="17" t="n"/>
      <c r="B90" s="38" t="n"/>
      <c r="C90" s="47" t="n"/>
      <c r="E90" s="17" t="n"/>
      <c r="F90" s="17" t="n"/>
      <c r="G90" s="17" t="n"/>
    </row>
    <row r="91">
      <c r="A91" s="17" t="n"/>
      <c r="B91" s="38" t="n"/>
      <c r="C91" s="47" t="n"/>
      <c r="E91" s="17" t="n"/>
      <c r="F91" s="17" t="n"/>
      <c r="G91" s="17" t="n"/>
    </row>
    <row r="92">
      <c r="A92" s="17" t="n"/>
      <c r="B92" s="38" t="n"/>
      <c r="C92" s="47" t="n"/>
      <c r="E92" s="17" t="n"/>
      <c r="F92" s="17" t="n"/>
      <c r="G92" s="17" t="n"/>
    </row>
    <row r="93">
      <c r="A93" s="17" t="n"/>
      <c r="B93" s="38" t="n"/>
      <c r="C93" s="47" t="n"/>
      <c r="E93" s="17" t="n"/>
      <c r="F93" s="17" t="n"/>
      <c r="G93" s="17" t="n"/>
    </row>
    <row r="94">
      <c r="A94" s="17" t="n"/>
      <c r="B94" s="38" t="n"/>
      <c r="C94" s="47" t="n"/>
      <c r="E94" s="17" t="n"/>
      <c r="F94" s="17" t="n"/>
      <c r="G94" s="17" t="n"/>
    </row>
    <row r="95">
      <c r="A95" s="17" t="n"/>
      <c r="B95" s="38" t="n"/>
      <c r="C95" s="47" t="n"/>
      <c r="E95" s="17" t="n"/>
      <c r="F95" s="17" t="n"/>
      <c r="G95" s="17" t="n"/>
    </row>
    <row r="96">
      <c r="A96" s="17" t="n"/>
      <c r="B96" s="38" t="n"/>
      <c r="C96" s="47" t="n"/>
      <c r="E96" s="17" t="n"/>
      <c r="F96" s="17" t="n"/>
      <c r="G96" s="17" t="n"/>
    </row>
    <row r="97">
      <c r="A97" s="17" t="n"/>
      <c r="B97" s="38" t="n"/>
      <c r="C97" s="47" t="n"/>
      <c r="E97" s="17" t="n"/>
      <c r="F97" s="17" t="n"/>
      <c r="G97" s="17" t="n"/>
    </row>
    <row r="98">
      <c r="A98" s="17" t="n"/>
      <c r="B98" s="38" t="n"/>
      <c r="C98" s="47" t="n"/>
      <c r="E98" s="17" t="n"/>
      <c r="F98" s="17" t="n"/>
      <c r="G98" s="17" t="n"/>
    </row>
    <row r="99">
      <c r="A99" s="17" t="n"/>
      <c r="B99" s="38" t="n"/>
      <c r="C99" s="47" t="n"/>
      <c r="E99" s="17" t="n"/>
      <c r="F99" s="17" t="n"/>
      <c r="G99" s="17" t="n"/>
    </row>
    <row r="100">
      <c r="A100" s="17" t="n"/>
      <c r="B100" s="38" t="n"/>
      <c r="C100" s="47" t="n"/>
      <c r="E100" s="17" t="n"/>
      <c r="F100" s="17" t="n"/>
      <c r="G100" s="17" t="n"/>
    </row>
    <row r="101">
      <c r="A101" s="17" t="n"/>
      <c r="B101" s="38" t="n"/>
      <c r="C101" s="47" t="n"/>
      <c r="E101" s="17" t="n"/>
      <c r="F101" s="17" t="n"/>
      <c r="G101" s="17" t="n"/>
    </row>
    <row r="102">
      <c r="A102" s="17" t="n"/>
      <c r="B102" s="38" t="n"/>
      <c r="C102" s="47" t="n"/>
      <c r="E102" s="17" t="n"/>
      <c r="F102" s="17" t="n"/>
      <c r="G102" s="17" t="n"/>
    </row>
    <row r="103">
      <c r="A103" s="17" t="n"/>
      <c r="B103" s="38" t="n"/>
      <c r="C103" s="47" t="n"/>
      <c r="E103" s="17" t="n"/>
      <c r="F103" s="17" t="n"/>
      <c r="G103" s="17" t="n"/>
    </row>
    <row r="104">
      <c r="A104" s="17" t="n"/>
      <c r="B104" s="38" t="n"/>
      <c r="C104" s="47" t="n"/>
      <c r="E104" s="17" t="n"/>
      <c r="F104" s="17" t="n"/>
      <c r="G104" s="17" t="n"/>
    </row>
    <row r="105">
      <c r="A105" s="17" t="n"/>
      <c r="B105" s="38" t="n"/>
      <c r="C105" s="47" t="n"/>
      <c r="E105" s="17" t="n"/>
      <c r="F105" s="17" t="n"/>
      <c r="G105" s="17" t="n"/>
    </row>
    <row r="106">
      <c r="A106" s="17" t="n"/>
      <c r="B106" s="38" t="n"/>
      <c r="C106" s="47" t="n"/>
      <c r="E106" s="17" t="n"/>
      <c r="F106" s="17" t="n"/>
      <c r="G106" s="17" t="n"/>
    </row>
    <row r="107">
      <c r="A107" s="17" t="n"/>
      <c r="B107" s="38" t="n"/>
      <c r="C107" s="47" t="n"/>
      <c r="E107" s="17" t="n"/>
      <c r="F107" s="17" t="n"/>
      <c r="G107" s="17" t="n"/>
    </row>
    <row r="108">
      <c r="A108" s="17" t="n"/>
      <c r="B108" s="38" t="n"/>
      <c r="C108" s="47" t="n"/>
      <c r="E108" s="17" t="n"/>
      <c r="F108" s="17" t="n"/>
      <c r="G108" s="17" t="n"/>
    </row>
    <row r="109">
      <c r="A109" s="17" t="n"/>
      <c r="B109" s="38" t="n"/>
      <c r="C109" s="47" t="n"/>
      <c r="E109" s="17" t="n"/>
      <c r="F109" s="17" t="n"/>
      <c r="G109" s="17" t="n"/>
    </row>
    <row r="110">
      <c r="A110" s="17" t="n"/>
      <c r="B110" s="38" t="n"/>
      <c r="C110" s="47" t="n"/>
      <c r="E110" s="17" t="n"/>
      <c r="F110" s="17" t="n"/>
      <c r="G110" s="17" t="n"/>
    </row>
    <row r="111">
      <c r="A111" s="17" t="n"/>
      <c r="B111" s="38" t="n"/>
      <c r="C111" s="47" t="n"/>
      <c r="E111" s="17" t="n"/>
      <c r="F111" s="17" t="n"/>
      <c r="G111" s="17" t="n"/>
    </row>
  </sheetData>
  <autoFilter ref="A11:C111"/>
  <mergeCells count="1">
    <mergeCell ref="A1:G1"/>
  </mergeCells>
  <dataValidations count="3">
    <dataValidation sqref="B4 B6 B9 B12:C111" showDropDown="0" showInputMessage="1" showErrorMessage="1" allowBlank="0" errorTitle="Positive number required" error="Enter a number greater than zero." promptTitle="Planning assumption" prompt="Enter an editable planning value greater than zero." type="decimal" operator="greaterThan">
      <formula1>0</formula1>
    </dataValidation>
    <dataValidation sqref="B5" showDropDown="0" showInputMessage="0" showErrorMessage="1" allowBlank="0" errorTitle="Rate out of range" error="Enter a decimal from 0 through 1." type="decimal" operator="between">
      <formula1>0</formula1>
      <formula2>1</formula2>
    </dataValidation>
    <dataValidation sqref="B7:B8" showDropDown="0" showInputMessage="0" showErrorMessage="1" allowBlank="0" errorTitle="Invalid date" error="Enter a valid planning date." type="date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Operations Planning</dc:creator>
  <dc:title xmlns:dc="http://purl.org/dc/elements/1.1/">Pest Control Overtime Cost Forecast</dc:title>
  <dc:subject xmlns:dc="http://purl.org/dc/elements/1.1/">Weekly staffing demand and loaded overtime cost planning</dc:subject>
  <dcterms:created xmlns:dcterms="http://purl.org/dc/terms/" xmlns:xsi="http://www.w3.org/2001/XMLSchema-instance" xsi:type="dcterms:W3CDTF">2026-09-11T03:23:54Z</dcterms:created>
  <dcterms:modified xmlns:dcterms="http://purl.org/dc/terms/" xmlns:xsi="http://www.w3.org/2001/XMLSchema-instance" xsi:type="dcterms:W3CDTF">2026-09-11T03:23:54+00:00Z</dcterms:modified>
</cp:coreProperties>
</file>