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ferr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'Referrals'!$A$4:$S$104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;[Red]-$#,##0.00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b val="1"/>
      <color rgb="00FFFFFF"/>
      <sz val="10"/>
    </font>
    <font>
      <name val="Calibri"/>
      <color rgb="0024343B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D56A4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2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Earned Commission by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'Summary'!D11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'Summary'!$A$12:$A$17</f>
            </numRef>
          </cat>
          <val>
            <numRef>
              <f>'Summary'!$D$12:$D$17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 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3131999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M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4" customWidth="1" min="3" max="3"/>
    <col width="27" customWidth="1" min="4" max="4"/>
    <col width="16" customWidth="1" min="5" max="5"/>
    <col width="4" customWidth="1" min="6" max="6"/>
    <col width="29" customWidth="1" min="7" max="7"/>
    <col width="18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8" customHeight="1">
      <c r="A1" s="1" t="inlineStr">
        <is>
          <t>Referral Commission Summary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1" t="n"/>
    </row>
    <row r="2"/>
    <row r="3" ht="34" customHeight="1">
      <c r="A3" s="3" t="inlineStr">
        <is>
          <t>Total Referrals</t>
        </is>
      </c>
      <c r="B3" s="4">
        <f>COUNTIF(Referrals!$A$5:$A$104,"&lt;&gt;")</f>
        <v/>
      </c>
      <c r="D3" s="3" t="inlineStr">
        <is>
          <t>Converted Accounts</t>
        </is>
      </c>
      <c r="E3" s="4">
        <f>COUNTIFS(Referrals!$A$5:$A$104,"&lt;&gt;",Referrals!$I$5:$I$104,"Converted")</f>
        <v/>
      </c>
      <c r="G3" s="3" t="inlineStr">
        <is>
          <t>Conversion Rate</t>
        </is>
      </c>
      <c r="H3" s="32">
        <f>IFERROR(E3/B3,0)</f>
        <v/>
      </c>
    </row>
    <row r="4"/>
    <row r="5" ht="34" customHeight="1">
      <c r="A5" s="3" t="inlineStr">
        <is>
          <t>Qualified Referrals</t>
        </is>
      </c>
      <c r="B5" s="4">
        <f>COUNTIFS(Referrals!$A$5:$A$104,"&lt;&gt;",Referrals!$K$5:$K$104,"Qualified")</f>
        <v/>
      </c>
      <c r="D5" s="3" t="inlineStr">
        <is>
          <t>Earned Commission</t>
        </is>
      </c>
      <c r="E5" s="33">
        <f>IFERROR(SUM(Referrals!$O$5:$O$104),0)</f>
        <v/>
      </c>
      <c r="G5" s="3" t="inlineStr">
        <is>
          <t>Paid Commission</t>
        </is>
      </c>
      <c r="H5" s="33">
        <f>IFERROR(SUMIF(Referrals!$P$5:$P$104,"Paid",Referrals!$O$5:$O$104),0)</f>
        <v/>
      </c>
    </row>
    <row r="6"/>
    <row r="7" ht="34" customHeight="1">
      <c r="A7" s="3" t="inlineStr">
        <is>
          <t>Not Paid Commission</t>
        </is>
      </c>
      <c r="B7" s="33">
        <f>IFERROR(MAX(0,E5-H5),0)</f>
        <v/>
      </c>
      <c r="D7" s="3" t="inlineStr">
        <is>
          <t>Referrals Needing Review</t>
        </is>
      </c>
      <c r="E7" s="4">
        <f>COUNTIF(Referrals!$S$5:$S$104,"?*")</f>
        <v/>
      </c>
      <c r="G7" s="3" t="inlineStr">
        <is>
          <t>Average per Converted Account</t>
        </is>
      </c>
      <c r="H7" s="33">
        <f>IFERROR(E5/E3,0)</f>
        <v/>
      </c>
    </row>
    <row r="8"/>
    <row r="9"/>
    <row r="10">
      <c r="A10" s="7" t="inlineStr">
        <is>
          <t>Commission by Referral Source</t>
        </is>
      </c>
      <c r="B10" s="7" t="n"/>
      <c r="C10" s="7" t="n"/>
      <c r="D10" s="7" t="n"/>
    </row>
    <row r="11">
      <c r="A11" s="8" t="inlineStr">
        <is>
          <t>Referral Source</t>
        </is>
      </c>
      <c r="B11" s="8" t="inlineStr">
        <is>
          <t>Referrals</t>
        </is>
      </c>
      <c r="C11" s="8" t="inlineStr">
        <is>
          <t>Converted</t>
        </is>
      </c>
      <c r="D11" s="8" t="inlineStr">
        <is>
          <t>Earned Commission</t>
        </is>
      </c>
    </row>
    <row r="12">
      <c r="A12" s="9">
        <f>IF(Assumptions!A5="","",Assumptions!A5)</f>
        <v/>
      </c>
      <c r="B12" s="10">
        <f>IF($A12="","",COUNTIFS(Referrals!$A$5:$A$104,"&lt;&gt;",Referrals!$F$5:$F$104,$A12))</f>
        <v/>
      </c>
      <c r="C12" s="10">
        <f>IF($A12="","",COUNTIFS(Referrals!$A$5:$A$104,"&lt;&gt;",Referrals!$F$5:$F$104,$A12,Referrals!$I$5:$I$104,"Converted"))</f>
        <v/>
      </c>
      <c r="D12" s="34">
        <f>IF($A12="","",IFERROR(SUMIF(Referrals!$F$5:$F$104,$A12,Referrals!$O$5:$O$104),0))</f>
        <v/>
      </c>
    </row>
    <row r="13">
      <c r="A13" s="12">
        <f>IF(Assumptions!A6="","",Assumptions!A6)</f>
        <v/>
      </c>
      <c r="B13" s="13">
        <f>IF($A13="","",COUNTIFS(Referrals!$A$5:$A$104,"&lt;&gt;",Referrals!$F$5:$F$104,$A13))</f>
        <v/>
      </c>
      <c r="C13" s="13">
        <f>IF($A13="","",COUNTIFS(Referrals!$A$5:$A$104,"&lt;&gt;",Referrals!$F$5:$F$104,$A13,Referrals!$I$5:$I$104,"Converted"))</f>
        <v/>
      </c>
      <c r="D13" s="35">
        <f>IF($A13="","",IFERROR(SUMIF(Referrals!$F$5:$F$104,$A13,Referrals!$O$5:$O$104),0))</f>
        <v/>
      </c>
    </row>
    <row r="14">
      <c r="A14" s="9">
        <f>IF(Assumptions!A7="","",Assumptions!A7)</f>
        <v/>
      </c>
      <c r="B14" s="10">
        <f>IF($A14="","",COUNTIFS(Referrals!$A$5:$A$104,"&lt;&gt;",Referrals!$F$5:$F$104,$A14))</f>
        <v/>
      </c>
      <c r="C14" s="10">
        <f>IF($A14="","",COUNTIFS(Referrals!$A$5:$A$104,"&lt;&gt;",Referrals!$F$5:$F$104,$A14,Referrals!$I$5:$I$104,"Converted"))</f>
        <v/>
      </c>
      <c r="D14" s="34">
        <f>IF($A14="","",IFERROR(SUMIF(Referrals!$F$5:$F$104,$A14,Referrals!$O$5:$O$104),0))</f>
        <v/>
      </c>
    </row>
    <row r="15">
      <c r="A15" s="12">
        <f>IF(Assumptions!A8="","",Assumptions!A8)</f>
        <v/>
      </c>
      <c r="B15" s="13">
        <f>IF($A15="","",COUNTIFS(Referrals!$A$5:$A$104,"&lt;&gt;",Referrals!$F$5:$F$104,$A15))</f>
        <v/>
      </c>
      <c r="C15" s="13">
        <f>IF($A15="","",COUNTIFS(Referrals!$A$5:$A$104,"&lt;&gt;",Referrals!$F$5:$F$104,$A15,Referrals!$I$5:$I$104,"Converted"))</f>
        <v/>
      </c>
      <c r="D15" s="35">
        <f>IF($A15="","",IFERROR(SUMIF(Referrals!$F$5:$F$104,$A15,Referrals!$O$5:$O$104),0))</f>
        <v/>
      </c>
    </row>
    <row r="16">
      <c r="A16" s="9">
        <f>IF(Assumptions!A9="","",Assumptions!A9)</f>
        <v/>
      </c>
      <c r="B16" s="10">
        <f>IF($A16="","",COUNTIFS(Referrals!$A$5:$A$104,"&lt;&gt;",Referrals!$F$5:$F$104,$A16))</f>
        <v/>
      </c>
      <c r="C16" s="10">
        <f>IF($A16="","",COUNTIFS(Referrals!$A$5:$A$104,"&lt;&gt;",Referrals!$F$5:$F$104,$A16,Referrals!$I$5:$I$104,"Converted"))</f>
        <v/>
      </c>
      <c r="D16" s="34">
        <f>IF($A16="","",IFERROR(SUMIF(Referrals!$F$5:$F$104,$A16,Referrals!$O$5:$O$104),0))</f>
        <v/>
      </c>
    </row>
    <row r="17">
      <c r="A17" s="12">
        <f>IF(Assumptions!A10="","",Assumptions!A10)</f>
        <v/>
      </c>
      <c r="B17" s="13">
        <f>IF($A17="","",COUNTIFS(Referrals!$A$5:$A$104,"&lt;&gt;",Referrals!$F$5:$F$104,$A17))</f>
        <v/>
      </c>
      <c r="C17" s="13">
        <f>IF($A17="","",COUNTIFS(Referrals!$A$5:$A$104,"&lt;&gt;",Referrals!$F$5:$F$104,$A17,Referrals!$I$5:$I$104,"Converted"))</f>
        <v/>
      </c>
      <c r="D17" s="35">
        <f>IF($A17="","",IFERROR(SUMIF(Referrals!$F$5:$F$104,$A17,Referrals!$O$5:$O$104),0))</f>
        <v/>
      </c>
    </row>
  </sheetData>
  <mergeCells count="1">
    <mergeCell ref="A1:M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S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42" customWidth="1" min="3" max="3"/>
    <col width="18" customWidth="1" min="4" max="4"/>
    <col width="22" customWidth="1" min="5" max="5"/>
    <col width="29" customWidth="1" min="6" max="6"/>
    <col width="16" customWidth="1" min="7" max="7"/>
    <col width="14" customWidth="1" min="8" max="8"/>
    <col width="18" customWidth="1" min="9" max="9"/>
    <col width="14" customWidth="1" min="10" max="10"/>
    <col width="20" customWidth="1" min="11" max="11"/>
    <col width="19" customWidth="1" min="12" max="12"/>
    <col width="15" customWidth="1" min="13" max="13"/>
    <col width="22" customWidth="1" min="14" max="14"/>
    <col width="19" customWidth="1" min="15" max="15"/>
    <col width="16" customWidth="1" min="16" max="16"/>
    <col width="14" customWidth="1" min="17" max="17"/>
    <col width="21" customWidth="1" min="18" max="18"/>
    <col width="22" customWidth="1" min="19" max="19"/>
  </cols>
  <sheetData>
    <row r="1" ht="28" customHeight="1">
      <c r="A1" s="1" t="inlineStr">
        <is>
          <t>Pest Control Referral Commission Tracker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>
      <c r="A2" s="15" t="inlineStr">
        <is>
          <t>Pale yellow cells are editable.</t>
        </is>
      </c>
      <c r="B2" s="15" t="inlineStr">
        <is>
          <t>Review alerts request a manual check only.</t>
        </is>
      </c>
    </row>
    <row r="3"/>
    <row r="4" ht="36" customHeight="1">
      <c r="A4" s="8" t="inlineStr">
        <is>
          <t>Referral ID</t>
        </is>
      </c>
      <c r="B4" s="8" t="inlineStr">
        <is>
          <t>Customer</t>
        </is>
      </c>
      <c r="C4" s="8" t="inlineStr">
        <is>
          <t>Service Site</t>
        </is>
      </c>
      <c r="D4" s="8" t="inlineStr">
        <is>
          <t>Pest Concern</t>
        </is>
      </c>
      <c r="E4" s="8" t="inlineStr">
        <is>
          <t>Service</t>
        </is>
      </c>
      <c r="F4" s="8" t="inlineStr">
        <is>
          <t>Referral Source</t>
        </is>
      </c>
      <c r="G4" s="8" t="inlineStr">
        <is>
          <t>Route</t>
        </is>
      </c>
      <c r="H4" s="8" t="inlineStr">
        <is>
          <t>Referral Date</t>
        </is>
      </c>
      <c r="I4" s="8" t="inlineStr">
        <is>
          <t>Conversion Status</t>
        </is>
      </c>
      <c r="J4" s="8" t="inlineStr">
        <is>
          <t>Converted Date</t>
        </is>
      </c>
      <c r="K4" s="8" t="inlineStr">
        <is>
          <t>Qualification Status</t>
        </is>
      </c>
      <c r="L4" s="8" t="inlineStr">
        <is>
          <t>Qualified Sale Amount</t>
        </is>
      </c>
      <c r="M4" s="8" t="inlineStr">
        <is>
          <t>Commission Rate</t>
        </is>
      </c>
      <c r="N4" s="8" t="inlineStr">
        <is>
          <t>Minimum Qualified Sale</t>
        </is>
      </c>
      <c r="O4" s="8" t="inlineStr">
        <is>
          <t>Commission Earned</t>
        </is>
      </c>
      <c r="P4" s="8" t="inlineStr">
        <is>
          <t>Payment Status</t>
        </is>
      </c>
      <c r="Q4" s="8" t="inlineStr">
        <is>
          <t>Payment Date</t>
        </is>
      </c>
      <c r="R4" s="8" t="inlineStr">
        <is>
          <t>Responsibility</t>
        </is>
      </c>
      <c r="S4" s="8" t="inlineStr">
        <is>
          <t>Review Alert</t>
        </is>
      </c>
    </row>
    <row r="5" ht="30" customHeight="1">
      <c r="A5" s="16" t="inlineStr">
        <is>
          <t>RF-0001</t>
        </is>
      </c>
      <c r="B5" s="17" t="inlineStr">
        <is>
          <t>Sample Household Alpha</t>
        </is>
      </c>
      <c r="C5" s="17" t="inlineStr">
        <is>
          <t>101 Fictional Lane, Example City, ZZ 00000</t>
        </is>
      </c>
      <c r="D5" s="16" t="inlineStr">
        <is>
          <t>Ants</t>
        </is>
      </c>
      <c r="E5" s="16" t="inlineStr">
        <is>
          <t>Recurring Service</t>
        </is>
      </c>
      <c r="F5" s="17" t="inlineStr">
        <is>
          <t>Example Neighbor Referral</t>
        </is>
      </c>
      <c r="G5" s="16" t="inlineStr">
        <is>
          <t>Demo Route A</t>
        </is>
      </c>
      <c r="H5" s="36" t="n">
        <v>46188</v>
      </c>
      <c r="I5" s="16" t="inlineStr">
        <is>
          <t>Converted</t>
        </is>
      </c>
      <c r="J5" s="36" t="n">
        <v>46193</v>
      </c>
      <c r="K5" s="16" t="inlineStr">
        <is>
          <t>Qualified</t>
        </is>
      </c>
      <c r="L5" s="37" t="n">
        <v>400</v>
      </c>
      <c r="M5" s="38">
        <f>IF(OR(A5="",F5=""),"",IFERROR(VLOOKUP(F5,Assumptions!$A$5:$C$10,2,FALSE),""))</f>
        <v/>
      </c>
      <c r="N5" s="35">
        <f>IF(OR(A5="",F5=""),"",IFERROR(VLOOKUP(F5,Assumptions!$A$5:$C$10,3,FALSE),""))</f>
        <v/>
      </c>
      <c r="O5" s="35">
        <f>IF(A5="","",IFERROR(IF(OR(L5="",M5="",N5=""),"",IF(AND(I5="Converted",K5="Qualified",L5&gt;=N5),L5*M5,0)),""))</f>
        <v/>
      </c>
      <c r="P5" s="16" t="inlineStr">
        <is>
          <t>Paid</t>
        </is>
      </c>
      <c r="Q5" s="36" t="n">
        <v>46213</v>
      </c>
      <c r="R5" s="16" t="inlineStr">
        <is>
          <t>Accounting Review</t>
        </is>
      </c>
      <c r="S5" s="21">
        <f>IF(A5="","",IFERROR(IF(F5="","Check source",IF(M5="","Check source setup",IF(H5="","Add referral date",IF(I5="","Add conversion status",IF(AND(I5="Converted",J5=""),"Add converted date",IF(AND(I5&lt;&gt;"Converted",J5&lt;&gt;""),"Check converted date",IF(K5="","Add qualification status",IF(AND(K5="Qualified",OR(L5="",N5="",L5&lt;N5)),"Check qualification",IF(P5="","Add payment status",IF(AND(P5="Paid",Q5=""),"Add payment date",IF(AND(P5&lt;&gt;"Paid",Q5&lt;&gt;""),"Check payment status",IF(AND(O5&gt;0,P5="Unpaid",TODAY()-IF(J5&lt;&gt;"",J5,H5)&gt;Assumptions!$B$2),"Review overdue","")))))))))))),"Check entry"))</f>
        <v/>
      </c>
    </row>
    <row r="6" ht="30" customHeight="1">
      <c r="A6" s="16" t="inlineStr">
        <is>
          <t>RF-0002</t>
        </is>
      </c>
      <c r="B6" s="17" t="inlineStr">
        <is>
          <t>Sample Household Beta</t>
        </is>
      </c>
      <c r="C6" s="17" t="inlineStr">
        <is>
          <t>202 Imaginary Avenue, Example City, ZZ 00000</t>
        </is>
      </c>
      <c r="D6" s="16" t="inlineStr">
        <is>
          <t>Rodents</t>
        </is>
      </c>
      <c r="E6" s="16" t="inlineStr">
        <is>
          <t>Exclusion Assessment</t>
        </is>
      </c>
      <c r="F6" s="17" t="inlineStr">
        <is>
          <t>Sample Property Group</t>
        </is>
      </c>
      <c r="G6" s="16" t="inlineStr">
        <is>
          <t>Demo Route B</t>
        </is>
      </c>
      <c r="H6" s="36" t="n">
        <v>46191</v>
      </c>
      <c r="I6" s="16" t="inlineStr">
        <is>
          <t>Converted</t>
        </is>
      </c>
      <c r="J6" s="36" t="n">
        <v>46198</v>
      </c>
      <c r="K6" s="16" t="inlineStr">
        <is>
          <t>Qualified</t>
        </is>
      </c>
      <c r="L6" s="37" t="n">
        <v>1200</v>
      </c>
      <c r="M6" s="39">
        <f>IF(OR(A6="",F6=""),"",IFERROR(VLOOKUP(F6,Assumptions!$A$5:$C$10,2,FALSE),""))</f>
        <v/>
      </c>
      <c r="N6" s="34">
        <f>IF(OR(A6="",F6=""),"",IFERROR(VLOOKUP(F6,Assumptions!$A$5:$C$10,3,FALSE),""))</f>
        <v/>
      </c>
      <c r="O6" s="34">
        <f>IF(A6="","",IFERROR(IF(OR(L6="",M6="",N6=""),"",IF(AND(I6="Converted",K6="Qualified",L6&gt;=N6),L6*M6,0)),""))</f>
        <v/>
      </c>
      <c r="P6" s="16" t="inlineStr">
        <is>
          <t>Unpaid</t>
        </is>
      </c>
      <c r="Q6" s="36" t="n"/>
      <c r="R6" s="16" t="inlineStr">
        <is>
          <t>Accounting Review</t>
        </is>
      </c>
      <c r="S6" s="23">
        <f>IF(A6="","",IFERROR(IF(F6="","Check source",IF(M6="","Check source setup",IF(H6="","Add referral date",IF(I6="","Add conversion status",IF(AND(I6="Converted",J6=""),"Add converted date",IF(AND(I6&lt;&gt;"Converted",J6&lt;&gt;""),"Check converted date",IF(K6="","Add qualification status",IF(AND(K6="Qualified",OR(L6="",N6="",L6&lt;N6)),"Check qualification",IF(P6="","Add payment status",IF(AND(P6="Paid",Q6=""),"Add payment date",IF(AND(P6&lt;&gt;"Paid",Q6&lt;&gt;""),"Check payment status",IF(AND(O6&gt;0,P6="Unpaid",TODAY()-IF(J6&lt;&gt;"",J6,H6)&gt;Assumptions!$B$2),"Review overdue","")))))))))))),"Check entry"))</f>
        <v/>
      </c>
    </row>
    <row r="7" ht="30" customHeight="1">
      <c r="A7" s="16" t="inlineStr">
        <is>
          <t>RF-0003</t>
        </is>
      </c>
      <c r="B7" s="17" t="inlineStr">
        <is>
          <t>Sample Household Gamma</t>
        </is>
      </c>
      <c r="C7" s="17" t="inlineStr">
        <is>
          <t>303 Placeholder Road, Example City, ZZ 00000</t>
        </is>
      </c>
      <c r="D7" s="16" t="inlineStr">
        <is>
          <t>General Pest</t>
        </is>
      </c>
      <c r="E7" s="16" t="inlineStr">
        <is>
          <t>Inspection</t>
        </is>
      </c>
      <c r="F7" s="17" t="inlineStr">
        <is>
          <t>Demo Local Partner</t>
        </is>
      </c>
      <c r="G7" s="16" t="inlineStr">
        <is>
          <t>Demo Route C</t>
        </is>
      </c>
      <c r="H7" s="36" t="n">
        <v>46205</v>
      </c>
      <c r="I7" s="16" t="inlineStr">
        <is>
          <t>Contacted</t>
        </is>
      </c>
      <c r="J7" s="36" t="n"/>
      <c r="K7" s="16" t="inlineStr">
        <is>
          <t>Pending</t>
        </is>
      </c>
      <c r="L7" s="37" t="n"/>
      <c r="M7" s="38">
        <f>IF(OR(A7="",F7=""),"",IFERROR(VLOOKUP(F7,Assumptions!$A$5:$C$10,2,FALSE),""))</f>
        <v/>
      </c>
      <c r="N7" s="35">
        <f>IF(OR(A7="",F7=""),"",IFERROR(VLOOKUP(F7,Assumptions!$A$5:$C$10,3,FALSE),""))</f>
        <v/>
      </c>
      <c r="O7" s="35">
        <f>IF(A7="","",IFERROR(IF(OR(L7="",M7="",N7=""),"",IF(AND(I7="Converted",K7="Qualified",L7&gt;=N7),L7*M7,0)),""))</f>
        <v/>
      </c>
      <c r="P7" s="16" t="inlineStr">
        <is>
          <t>Not Due</t>
        </is>
      </c>
      <c r="Q7" s="36" t="n"/>
      <c r="R7" s="16" t="inlineStr">
        <is>
          <t>Sales Review</t>
        </is>
      </c>
      <c r="S7" s="21">
        <f>IF(A7="","",IFERROR(IF(F7="","Check source",IF(M7="","Check source setup",IF(H7="","Add referral date",IF(I7="","Add conversion status",IF(AND(I7="Converted",J7=""),"Add converted date",IF(AND(I7&lt;&gt;"Converted",J7&lt;&gt;""),"Check converted date",IF(K7="","Add qualification status",IF(AND(K7="Qualified",OR(L7="",N7="",L7&lt;N7)),"Check qualification",IF(P7="","Add payment status",IF(AND(P7="Paid",Q7=""),"Add payment date",IF(AND(P7&lt;&gt;"Paid",Q7&lt;&gt;""),"Check payment status",IF(AND(O7&gt;0,P7="Unpaid",TODAY()-IF(J7&lt;&gt;"",J7,H7)&gt;Assumptions!$B$2),"Review overdue","")))))))))))),"Check entry"))</f>
        <v/>
      </c>
    </row>
    <row r="8" ht="30" customHeight="1">
      <c r="A8" s="16" t="inlineStr">
        <is>
          <t>RF-0004</t>
        </is>
      </c>
      <c r="B8" s="17" t="inlineStr">
        <is>
          <t>Sample Household Delta</t>
        </is>
      </c>
      <c r="C8" s="17" t="inlineStr">
        <is>
          <t>404 Make-Believe Boulevard, Example City, ZZ 00000</t>
        </is>
      </c>
      <c r="D8" s="16" t="inlineStr">
        <is>
          <t>Mosquitoes</t>
        </is>
      </c>
      <c r="E8" s="16" t="inlineStr">
        <is>
          <t>One-Time Service</t>
        </is>
      </c>
      <c r="F8" s="17" t="inlineStr">
        <is>
          <t>Fictional Customer Advocate</t>
        </is>
      </c>
      <c r="G8" s="16" t="inlineStr">
        <is>
          <t>Demo Route A</t>
        </is>
      </c>
      <c r="H8" s="36" t="n">
        <v>46208</v>
      </c>
      <c r="I8" s="16" t="inlineStr">
        <is>
          <t>Lost</t>
        </is>
      </c>
      <c r="J8" s="36" t="n"/>
      <c r="K8" s="16" t="inlineStr">
        <is>
          <t>Not Qualified</t>
        </is>
      </c>
      <c r="L8" s="37" t="n"/>
      <c r="M8" s="39">
        <f>IF(OR(A8="",F8=""),"",IFERROR(VLOOKUP(F8,Assumptions!$A$5:$C$10,2,FALSE),""))</f>
        <v/>
      </c>
      <c r="N8" s="34">
        <f>IF(OR(A8="",F8=""),"",IFERROR(VLOOKUP(F8,Assumptions!$A$5:$C$10,3,FALSE),""))</f>
        <v/>
      </c>
      <c r="O8" s="34">
        <f>IF(A8="","",IFERROR(IF(OR(L8="",M8="",N8=""),"",IF(AND(I8="Converted",K8="Qualified",L8&gt;=N8),L8*M8,0)),""))</f>
        <v/>
      </c>
      <c r="P8" s="16" t="inlineStr">
        <is>
          <t>Not Due</t>
        </is>
      </c>
      <c r="Q8" s="36" t="n"/>
      <c r="R8" s="16" t="inlineStr">
        <is>
          <t>Sales Review</t>
        </is>
      </c>
      <c r="S8" s="23">
        <f>IF(A8="","",IFERROR(IF(F8="","Check source",IF(M8="","Check source setup",IF(H8="","Add referral date",IF(I8="","Add conversion status",IF(AND(I8="Converted",J8=""),"Add converted date",IF(AND(I8&lt;&gt;"Converted",J8&lt;&gt;""),"Check converted date",IF(K8="","Add qualification status",IF(AND(K8="Qualified",OR(L8="",N8="",L8&lt;N8)),"Check qualification",IF(P8="","Add payment status",IF(AND(P8="Paid",Q8=""),"Add payment date",IF(AND(P8&lt;&gt;"Paid",Q8&lt;&gt;""),"Check payment status",IF(AND(O8&gt;0,P8="Unpaid",TODAY()-IF(J8&lt;&gt;"",J8,H8)&gt;Assumptions!$B$2),"Review overdue","")))))))))))),"Check entry"))</f>
        <v/>
      </c>
    </row>
    <row r="9" ht="30" customHeight="1">
      <c r="A9" s="16" t="inlineStr">
        <is>
          <t>RF-0005</t>
        </is>
      </c>
      <c r="B9" s="17" t="inlineStr">
        <is>
          <t>Sample Household Epsilon</t>
        </is>
      </c>
      <c r="C9" s="17" t="inlineStr">
        <is>
          <t>505 Example Court, Example City, ZZ 00000</t>
        </is>
      </c>
      <c r="D9" s="16" t="inlineStr">
        <is>
          <t>Wasps</t>
        </is>
      </c>
      <c r="E9" s="16" t="inlineStr">
        <is>
          <t>One-Time Service</t>
        </is>
      </c>
      <c r="F9" s="17" t="inlineStr">
        <is>
          <t>Demo Local Partner</t>
        </is>
      </c>
      <c r="G9" s="16" t="inlineStr">
        <is>
          <t>Demo Route B</t>
        </is>
      </c>
      <c r="H9" s="36" t="n">
        <v>46215</v>
      </c>
      <c r="I9" s="16" t="inlineStr">
        <is>
          <t>Converted</t>
        </is>
      </c>
      <c r="J9" s="36" t="n">
        <v>46217</v>
      </c>
      <c r="K9" s="16" t="inlineStr">
        <is>
          <t>Qualified</t>
        </is>
      </c>
      <c r="L9" s="37" t="n">
        <v>275</v>
      </c>
      <c r="M9" s="38">
        <f>IF(OR(A9="",F9=""),"",IFERROR(VLOOKUP(F9,Assumptions!$A$5:$C$10,2,FALSE),""))</f>
        <v/>
      </c>
      <c r="N9" s="35">
        <f>IF(OR(A9="",F9=""),"",IFERROR(VLOOKUP(F9,Assumptions!$A$5:$C$10,3,FALSE),""))</f>
        <v/>
      </c>
      <c r="O9" s="35">
        <f>IF(A9="","",IFERROR(IF(OR(L9="",M9="",N9=""),"",IF(AND(I9="Converted",K9="Qualified",L9&gt;=N9),L9*M9,0)),""))</f>
        <v/>
      </c>
      <c r="P9" s="16" t="inlineStr">
        <is>
          <t>Paid</t>
        </is>
      </c>
      <c r="Q9" s="36" t="n">
        <v>46235</v>
      </c>
      <c r="R9" s="16" t="inlineStr">
        <is>
          <t>Accounting Review</t>
        </is>
      </c>
      <c r="S9" s="21">
        <f>IF(A9="","",IFERROR(IF(F9="","Check source",IF(M9="","Check source setup",IF(H9="","Add referral date",IF(I9="","Add conversion status",IF(AND(I9="Converted",J9=""),"Add converted date",IF(AND(I9&lt;&gt;"Converted",J9&lt;&gt;""),"Check converted date",IF(K9="","Add qualification status",IF(AND(K9="Qualified",OR(L9="",N9="",L9&lt;N9)),"Check qualification",IF(P9="","Add payment status",IF(AND(P9="Paid",Q9=""),"Add payment date",IF(AND(P9&lt;&gt;"Paid",Q9&lt;&gt;""),"Check payment status",IF(AND(O9&gt;0,P9="Unpaid",TODAY()-IF(J9&lt;&gt;"",J9,H9)&gt;Assumptions!$B$2),"Review overdue","")))))))))))),"Check entry"))</f>
        <v/>
      </c>
    </row>
    <row r="10" ht="30" customHeight="1">
      <c r="A10" s="16" t="inlineStr">
        <is>
          <t>RF-0006</t>
        </is>
      </c>
      <c r="B10" s="17" t="inlineStr">
        <is>
          <t>Sample Household Zeta</t>
        </is>
      </c>
      <c r="C10" s="17" t="inlineStr">
        <is>
          <t>606 Fictional Drive, Example City, ZZ 00000</t>
        </is>
      </c>
      <c r="D10" s="16" t="inlineStr">
        <is>
          <t>Ants</t>
        </is>
      </c>
      <c r="E10" s="16" t="inlineStr">
        <is>
          <t>Recurring Service</t>
        </is>
      </c>
      <c r="F10" s="17" t="inlineStr">
        <is>
          <t>Fictional Customer Advocate</t>
        </is>
      </c>
      <c r="G10" s="16" t="inlineStr">
        <is>
          <t>Demo Route C</t>
        </is>
      </c>
      <c r="H10" s="36" t="n">
        <v>46235</v>
      </c>
      <c r="I10" s="16" t="inlineStr">
        <is>
          <t>Converted</t>
        </is>
      </c>
      <c r="J10" s="36" t="n">
        <v>46238</v>
      </c>
      <c r="K10" s="16" t="inlineStr">
        <is>
          <t>Qualified</t>
        </is>
      </c>
      <c r="L10" s="37" t="n">
        <v>180</v>
      </c>
      <c r="M10" s="39">
        <f>IF(OR(A10="",F10=""),"",IFERROR(VLOOKUP(F10,Assumptions!$A$5:$C$10,2,FALSE),""))</f>
        <v/>
      </c>
      <c r="N10" s="34">
        <f>IF(OR(A10="",F10=""),"",IFERROR(VLOOKUP(F10,Assumptions!$A$5:$C$10,3,FALSE),""))</f>
        <v/>
      </c>
      <c r="O10" s="34">
        <f>IF(A10="","",IFERROR(IF(OR(L10="",M10="",N10=""),"",IF(AND(I10="Converted",K10="Qualified",L10&gt;=N10),L10*M10,0)),""))</f>
        <v/>
      </c>
      <c r="P10" s="16" t="inlineStr">
        <is>
          <t>Hold</t>
        </is>
      </c>
      <c r="Q10" s="36" t="n"/>
      <c r="R10" s="16" t="inlineStr">
        <is>
          <t>Owner Review</t>
        </is>
      </c>
      <c r="S10" s="23">
        <f>IF(A10="","",IFERROR(IF(F10="","Check source",IF(M10="","Check source setup",IF(H10="","Add referral date",IF(I10="","Add conversion status",IF(AND(I10="Converted",J10=""),"Add converted date",IF(AND(I10&lt;&gt;"Converted",J10&lt;&gt;""),"Check converted date",IF(K10="","Add qualification status",IF(AND(K10="Qualified",OR(L10="",N10="",L10&lt;N10)),"Check qualification",IF(P10="","Add payment status",IF(AND(P10="Paid",Q10=""),"Add payment date",IF(AND(P10&lt;&gt;"Paid",Q10&lt;&gt;""),"Check payment status",IF(AND(O10&gt;0,P10="Unpaid",TODAY()-IF(J10&lt;&gt;"",J10,H10)&gt;Assumptions!$B$2),"Review overdue","")))))))))))),"Check entry"))</f>
        <v/>
      </c>
    </row>
    <row r="11" ht="30" customHeight="1">
      <c r="A11" s="16" t="inlineStr">
        <is>
          <t>RF-0007</t>
        </is>
      </c>
      <c r="B11" s="17" t="inlineStr">
        <is>
          <t>Sample Household Eta</t>
        </is>
      </c>
      <c r="C11" s="17" t="inlineStr">
        <is>
          <t>707 Imaginary Parkway, Example City, ZZ 00000</t>
        </is>
      </c>
      <c r="D11" s="16" t="inlineStr">
        <is>
          <t>Rodents</t>
        </is>
      </c>
      <c r="E11" s="16" t="inlineStr">
        <is>
          <t>Exclusion Assessment</t>
        </is>
      </c>
      <c r="F11" s="17" t="inlineStr">
        <is>
          <t>Sample Property Group</t>
        </is>
      </c>
      <c r="G11" s="16" t="inlineStr">
        <is>
          <t>Demo Route D</t>
        </is>
      </c>
      <c r="H11" s="36" t="n">
        <v>46249</v>
      </c>
      <c r="I11" s="16" t="inlineStr">
        <is>
          <t>Converted</t>
        </is>
      </c>
      <c r="J11" s="36" t="n">
        <v>46252</v>
      </c>
      <c r="K11" s="16" t="inlineStr">
        <is>
          <t>Pending</t>
        </is>
      </c>
      <c r="L11" s="37" t="n">
        <v>600</v>
      </c>
      <c r="M11" s="38">
        <f>IF(OR(A11="",F11=""),"",IFERROR(VLOOKUP(F11,Assumptions!$A$5:$C$10,2,FALSE),""))</f>
        <v/>
      </c>
      <c r="N11" s="35">
        <f>IF(OR(A11="",F11=""),"",IFERROR(VLOOKUP(F11,Assumptions!$A$5:$C$10,3,FALSE),""))</f>
        <v/>
      </c>
      <c r="O11" s="35">
        <f>IF(A11="","",IFERROR(IF(OR(L11="",M11="",N11=""),"",IF(AND(I11="Converted",K11="Qualified",L11&gt;=N11),L11*M11,0)),""))</f>
        <v/>
      </c>
      <c r="P11" s="16" t="inlineStr">
        <is>
          <t>Not Due</t>
        </is>
      </c>
      <c r="Q11" s="36" t="n"/>
      <c r="R11" s="16" t="inlineStr">
        <is>
          <t>Operations Review</t>
        </is>
      </c>
      <c r="S11" s="21">
        <f>IF(A11="","",IFERROR(IF(F11="","Check source",IF(M11="","Check source setup",IF(H11="","Add referral date",IF(I11="","Add conversion status",IF(AND(I11="Converted",J11=""),"Add converted date",IF(AND(I11&lt;&gt;"Converted",J11&lt;&gt;""),"Check converted date",IF(K11="","Add qualification status",IF(AND(K11="Qualified",OR(L11="",N11="",L11&lt;N11)),"Check qualification",IF(P11="","Add payment status",IF(AND(P11="Paid",Q11=""),"Add payment date",IF(AND(P11&lt;&gt;"Paid",Q11&lt;&gt;""),"Check payment status",IF(AND(O11&gt;0,P11="Unpaid",TODAY()-IF(J11&lt;&gt;"",J11,H11)&gt;Assumptions!$B$2),"Review overdue","")))))))))))),"Check entry"))</f>
        <v/>
      </c>
    </row>
    <row r="12" ht="30" customHeight="1">
      <c r="A12" s="16" t="inlineStr">
        <is>
          <t>RF-0008</t>
        </is>
      </c>
      <c r="B12" s="17" t="inlineStr">
        <is>
          <t>Sample Household Theta</t>
        </is>
      </c>
      <c r="C12" s="17" t="inlineStr">
        <is>
          <t>808 Placeholder Way, Example City, ZZ 00000</t>
        </is>
      </c>
      <c r="D12" s="16" t="inlineStr">
        <is>
          <t>General Pest</t>
        </is>
      </c>
      <c r="E12" s="16" t="inlineStr">
        <is>
          <t>Inspection</t>
        </is>
      </c>
      <c r="F12" s="17" t="inlineStr">
        <is>
          <t>Example Neighbor Referral</t>
        </is>
      </c>
      <c r="G12" s="16" t="inlineStr">
        <is>
          <t>Demo Route A</t>
        </is>
      </c>
      <c r="H12" s="36" t="n">
        <v>46254</v>
      </c>
      <c r="I12" s="16" t="inlineStr">
        <is>
          <t>New</t>
        </is>
      </c>
      <c r="J12" s="36" t="n"/>
      <c r="K12" s="16" t="inlineStr">
        <is>
          <t>Pending</t>
        </is>
      </c>
      <c r="L12" s="37" t="n"/>
      <c r="M12" s="39">
        <f>IF(OR(A12="",F12=""),"",IFERROR(VLOOKUP(F12,Assumptions!$A$5:$C$10,2,FALSE),""))</f>
        <v/>
      </c>
      <c r="N12" s="34">
        <f>IF(OR(A12="",F12=""),"",IFERROR(VLOOKUP(F12,Assumptions!$A$5:$C$10,3,FALSE),""))</f>
        <v/>
      </c>
      <c r="O12" s="34">
        <f>IF(A12="","",IFERROR(IF(OR(L12="",M12="",N12=""),"",IF(AND(I12="Converted",K12="Qualified",L12&gt;=N12),L12*M12,0)),""))</f>
        <v/>
      </c>
      <c r="P12" s="16" t="inlineStr">
        <is>
          <t>Not Due</t>
        </is>
      </c>
      <c r="Q12" s="36" t="n"/>
      <c r="R12" s="16" t="inlineStr">
        <is>
          <t>Sales Review</t>
        </is>
      </c>
      <c r="S12" s="23">
        <f>IF(A12="","",IFERROR(IF(F12="","Check source",IF(M12="","Check source setup",IF(H12="","Add referral date",IF(I12="","Add conversion status",IF(AND(I12="Converted",J12=""),"Add converted date",IF(AND(I12&lt;&gt;"Converted",J12&lt;&gt;""),"Check converted date",IF(K12="","Add qualification status",IF(AND(K12="Qualified",OR(L12="",N12="",L12&lt;N12)),"Check qualification",IF(P12="","Add payment status",IF(AND(P12="Paid",Q12=""),"Add payment date",IF(AND(P12&lt;&gt;"Paid",Q12&lt;&gt;""),"Check payment status",IF(AND(O12&gt;0,P12="Unpaid",TODAY()-IF(J12&lt;&gt;"",J12,H12)&gt;Assumptions!$B$2),"Review overdue","")))))))))))),"Check entry"))</f>
        <v/>
      </c>
    </row>
    <row r="13" ht="30" customHeight="1">
      <c r="A13" s="16" t="inlineStr">
        <is>
          <t>RF-0009</t>
        </is>
      </c>
      <c r="B13" s="17" t="inlineStr">
        <is>
          <t>Sample Household Iota</t>
        </is>
      </c>
      <c r="C13" s="17" t="inlineStr">
        <is>
          <t>909 Make-Believe Lane, Example City, ZZ 00000</t>
        </is>
      </c>
      <c r="D13" s="16" t="inlineStr">
        <is>
          <t>Termite Concern</t>
        </is>
      </c>
      <c r="E13" s="16" t="inlineStr">
        <is>
          <t>Inspection</t>
        </is>
      </c>
      <c r="F13" s="17" t="inlineStr">
        <is>
          <t>Illustrative Community Event</t>
        </is>
      </c>
      <c r="G13" s="16" t="inlineStr">
        <is>
          <t>Demo Route D</t>
        </is>
      </c>
      <c r="H13" s="36" t="n">
        <v>46259</v>
      </c>
      <c r="I13" s="16" t="inlineStr">
        <is>
          <t>Converted</t>
        </is>
      </c>
      <c r="J13" s="36" t="n">
        <v>46262</v>
      </c>
      <c r="K13" s="16" t="inlineStr">
        <is>
          <t>Qualified</t>
        </is>
      </c>
      <c r="L13" s="37" t="n">
        <v>500</v>
      </c>
      <c r="M13" s="38">
        <f>IF(OR(A13="",F13=""),"",IFERROR(VLOOKUP(F13,Assumptions!$A$5:$C$10,2,FALSE),""))</f>
        <v/>
      </c>
      <c r="N13" s="35">
        <f>IF(OR(A13="",F13=""),"",IFERROR(VLOOKUP(F13,Assumptions!$A$5:$C$10,3,FALSE),""))</f>
        <v/>
      </c>
      <c r="O13" s="35">
        <f>IF(A13="","",IFERROR(IF(OR(L13="",M13="",N13=""),"",IF(AND(I13="Converted",K13="Qualified",L13&gt;=N13),L13*M13,0)),""))</f>
        <v/>
      </c>
      <c r="P13" s="16" t="inlineStr">
        <is>
          <t>Unpaid</t>
        </is>
      </c>
      <c r="Q13" s="36" t="n"/>
      <c r="R13" s="16" t="inlineStr">
        <is>
          <t>Accounting Review</t>
        </is>
      </c>
      <c r="S13" s="21">
        <f>IF(A13="","",IFERROR(IF(F13="","Check source",IF(M13="","Check source setup",IF(H13="","Add referral date",IF(I13="","Add conversion status",IF(AND(I13="Converted",J13=""),"Add converted date",IF(AND(I13&lt;&gt;"Converted",J13&lt;&gt;""),"Check converted date",IF(K13="","Add qualification status",IF(AND(K13="Qualified",OR(L13="",N13="",L13&lt;N13)),"Check qualification",IF(P13="","Add payment status",IF(AND(P13="Paid",Q13=""),"Add payment date",IF(AND(P13&lt;&gt;"Paid",Q13&lt;&gt;""),"Check payment status",IF(AND(O13&gt;0,P13="Unpaid",TODAY()-IF(J13&lt;&gt;"",J13,H13)&gt;Assumptions!$B$2),"Review overdue","")))))))))))),"Check entry"))</f>
        <v/>
      </c>
    </row>
    <row r="14" ht="30" customHeight="1">
      <c r="A14" s="16" t="inlineStr">
        <is>
          <t>RF-0010</t>
        </is>
      </c>
      <c r="B14" s="17" t="inlineStr">
        <is>
          <t>Sample Household Kappa</t>
        </is>
      </c>
      <c r="C14" s="17" t="inlineStr">
        <is>
          <t>1000 Fictional Plaza, Example City, ZZ 00000</t>
        </is>
      </c>
      <c r="D14" s="16" t="inlineStr">
        <is>
          <t>Wasps</t>
        </is>
      </c>
      <c r="E14" s="16" t="inlineStr">
        <is>
          <t>Recurring Service</t>
        </is>
      </c>
      <c r="F14" s="17" t="inlineStr">
        <is>
          <t>Test Staff Referral</t>
        </is>
      </c>
      <c r="G14" s="16" t="inlineStr">
        <is>
          <t>Demo Route B</t>
        </is>
      </c>
      <c r="H14" s="36" t="n">
        <v>46266</v>
      </c>
      <c r="I14" s="16" t="inlineStr">
        <is>
          <t>Converted</t>
        </is>
      </c>
      <c r="J14" s="36" t="n">
        <v>46268</v>
      </c>
      <c r="K14" s="16" t="inlineStr">
        <is>
          <t>Qualified</t>
        </is>
      </c>
      <c r="L14" s="37" t="n">
        <v>950</v>
      </c>
      <c r="M14" s="39">
        <f>IF(OR(A14="",F14=""),"",IFERROR(VLOOKUP(F14,Assumptions!$A$5:$C$10,2,FALSE),""))</f>
        <v/>
      </c>
      <c r="N14" s="34">
        <f>IF(OR(A14="",F14=""),"",IFERROR(VLOOKUP(F14,Assumptions!$A$5:$C$10,3,FALSE),""))</f>
        <v/>
      </c>
      <c r="O14" s="34">
        <f>IF(A14="","",IFERROR(IF(OR(L14="",M14="",N14=""),"",IF(AND(I14="Converted",K14="Qualified",L14&gt;=N14),L14*M14,0)),""))</f>
        <v/>
      </c>
      <c r="P14" s="16" t="inlineStr">
        <is>
          <t>Paid</t>
        </is>
      </c>
      <c r="Q14" s="36" t="n"/>
      <c r="R14" s="16" t="inlineStr">
        <is>
          <t>Accounting Review</t>
        </is>
      </c>
      <c r="S14" s="23">
        <f>IF(A14="","",IFERROR(IF(F14="","Check source",IF(M14="","Check source setup",IF(H14="","Add referral date",IF(I14="","Add conversion status",IF(AND(I14="Converted",J14=""),"Add converted date",IF(AND(I14&lt;&gt;"Converted",J14&lt;&gt;""),"Check converted date",IF(K14="","Add qualification status",IF(AND(K14="Qualified",OR(L14="",N14="",L14&lt;N14)),"Check qualification",IF(P14="","Add payment status",IF(AND(P14="Paid",Q14=""),"Add payment date",IF(AND(P14&lt;&gt;"Paid",Q14&lt;&gt;""),"Check payment status",IF(AND(O14&gt;0,P14="Unpaid",TODAY()-IF(J14&lt;&gt;"",J14,H14)&gt;Assumptions!$B$2),"Review overdue","")))))))))))),"Check entry"))</f>
        <v/>
      </c>
    </row>
    <row r="15" ht="30" customHeight="1">
      <c r="A15" s="16" t="n"/>
      <c r="B15" s="17" t="n"/>
      <c r="C15" s="17" t="n"/>
      <c r="D15" s="16" t="n"/>
      <c r="E15" s="16" t="n"/>
      <c r="F15" s="17" t="n"/>
      <c r="G15" s="16" t="n"/>
      <c r="H15" s="36" t="n"/>
      <c r="I15" s="16" t="n"/>
      <c r="J15" s="36" t="n"/>
      <c r="K15" s="16" t="n"/>
      <c r="L15" s="37" t="n"/>
      <c r="M15" s="38">
        <f>IF(OR(A15="",F15=""),"",IFERROR(VLOOKUP(F15,Assumptions!$A$5:$C$10,2,FALSE),""))</f>
        <v/>
      </c>
      <c r="N15" s="35">
        <f>IF(OR(A15="",F15=""),"",IFERROR(VLOOKUP(F15,Assumptions!$A$5:$C$10,3,FALSE),""))</f>
        <v/>
      </c>
      <c r="O15" s="35">
        <f>IF(A15="","",IFERROR(IF(OR(L15="",M15="",N15=""),"",IF(AND(I15="Converted",K15="Qualified",L15&gt;=N15),L15*M15,0)),""))</f>
        <v/>
      </c>
      <c r="P15" s="16" t="n"/>
      <c r="Q15" s="36" t="n"/>
      <c r="R15" s="16" t="n"/>
      <c r="S15" s="21">
        <f>IF(A15="","",IFERROR(IF(F15="","Check source",IF(M15="","Check source setup",IF(H15="","Add referral date",IF(I15="","Add conversion status",IF(AND(I15="Converted",J15=""),"Add converted date",IF(AND(I15&lt;&gt;"Converted",J15&lt;&gt;""),"Check converted date",IF(K15="","Add qualification status",IF(AND(K15="Qualified",OR(L15="",N15="",L15&lt;N15)),"Check qualification",IF(P15="","Add payment status",IF(AND(P15="Paid",Q15=""),"Add payment date",IF(AND(P15&lt;&gt;"Paid",Q15&lt;&gt;""),"Check payment status",IF(AND(O15&gt;0,P15="Unpaid",TODAY()-IF(J15&lt;&gt;"",J15,H15)&gt;Assumptions!$B$2),"Review overdue","")))))))))))),"Check entry"))</f>
        <v/>
      </c>
    </row>
    <row r="16" ht="30" customHeight="1">
      <c r="A16" s="16" t="n"/>
      <c r="B16" s="17" t="n"/>
      <c r="C16" s="17" t="n"/>
      <c r="D16" s="16" t="n"/>
      <c r="E16" s="16" t="n"/>
      <c r="F16" s="17" t="n"/>
      <c r="G16" s="16" t="n"/>
      <c r="H16" s="36" t="n"/>
      <c r="I16" s="16" t="n"/>
      <c r="J16" s="36" t="n"/>
      <c r="K16" s="16" t="n"/>
      <c r="L16" s="37" t="n"/>
      <c r="M16" s="39">
        <f>IF(OR(A16="",F16=""),"",IFERROR(VLOOKUP(F16,Assumptions!$A$5:$C$10,2,FALSE),""))</f>
        <v/>
      </c>
      <c r="N16" s="34">
        <f>IF(OR(A16="",F16=""),"",IFERROR(VLOOKUP(F16,Assumptions!$A$5:$C$10,3,FALSE),""))</f>
        <v/>
      </c>
      <c r="O16" s="34">
        <f>IF(A16="","",IFERROR(IF(OR(L16="",M16="",N16=""),"",IF(AND(I16="Converted",K16="Qualified",L16&gt;=N16),L16*M16,0)),""))</f>
        <v/>
      </c>
      <c r="P16" s="16" t="n"/>
      <c r="Q16" s="36" t="n"/>
      <c r="R16" s="16" t="n"/>
      <c r="S16" s="23">
        <f>IF(A16="","",IFERROR(IF(F16="","Check source",IF(M16="","Check source setup",IF(H16="","Add referral date",IF(I16="","Add conversion status",IF(AND(I16="Converted",J16=""),"Add converted date",IF(AND(I16&lt;&gt;"Converted",J16&lt;&gt;""),"Check converted date",IF(K16="","Add qualification status",IF(AND(K16="Qualified",OR(L16="",N16="",L16&lt;N16)),"Check qualification",IF(P16="","Add payment status",IF(AND(P16="Paid",Q16=""),"Add payment date",IF(AND(P16&lt;&gt;"Paid",Q16&lt;&gt;""),"Check payment status",IF(AND(O16&gt;0,P16="Unpaid",TODAY()-IF(J16&lt;&gt;"",J16,H16)&gt;Assumptions!$B$2),"Review overdue","")))))))))))),"Check entry"))</f>
        <v/>
      </c>
    </row>
    <row r="17" ht="30" customHeight="1">
      <c r="A17" s="16" t="n"/>
      <c r="B17" s="17" t="n"/>
      <c r="C17" s="17" t="n"/>
      <c r="D17" s="16" t="n"/>
      <c r="E17" s="16" t="n"/>
      <c r="F17" s="17" t="n"/>
      <c r="G17" s="16" t="n"/>
      <c r="H17" s="36" t="n"/>
      <c r="I17" s="16" t="n"/>
      <c r="J17" s="36" t="n"/>
      <c r="K17" s="16" t="n"/>
      <c r="L17" s="37" t="n"/>
      <c r="M17" s="38">
        <f>IF(OR(A17="",F17=""),"",IFERROR(VLOOKUP(F17,Assumptions!$A$5:$C$10,2,FALSE),""))</f>
        <v/>
      </c>
      <c r="N17" s="35">
        <f>IF(OR(A17="",F17=""),"",IFERROR(VLOOKUP(F17,Assumptions!$A$5:$C$10,3,FALSE),""))</f>
        <v/>
      </c>
      <c r="O17" s="35">
        <f>IF(A17="","",IFERROR(IF(OR(L17="",M17="",N17=""),"",IF(AND(I17="Converted",K17="Qualified",L17&gt;=N17),L17*M17,0)),""))</f>
        <v/>
      </c>
      <c r="P17" s="16" t="n"/>
      <c r="Q17" s="36" t="n"/>
      <c r="R17" s="16" t="n"/>
      <c r="S17" s="21">
        <f>IF(A17="","",IFERROR(IF(F17="","Check source",IF(M17="","Check source setup",IF(H17="","Add referral date",IF(I17="","Add conversion status",IF(AND(I17="Converted",J17=""),"Add converted date",IF(AND(I17&lt;&gt;"Converted",J17&lt;&gt;""),"Check converted date",IF(K17="","Add qualification status",IF(AND(K17="Qualified",OR(L17="",N17="",L17&lt;N17)),"Check qualification",IF(P17="","Add payment status",IF(AND(P17="Paid",Q17=""),"Add payment date",IF(AND(P17&lt;&gt;"Paid",Q17&lt;&gt;""),"Check payment status",IF(AND(O17&gt;0,P17="Unpaid",TODAY()-IF(J17&lt;&gt;"",J17,H17)&gt;Assumptions!$B$2),"Review overdue","")))))))))))),"Check entry"))</f>
        <v/>
      </c>
    </row>
    <row r="18" ht="30" customHeight="1">
      <c r="A18" s="16" t="n"/>
      <c r="B18" s="17" t="n"/>
      <c r="C18" s="17" t="n"/>
      <c r="D18" s="16" t="n"/>
      <c r="E18" s="16" t="n"/>
      <c r="F18" s="17" t="n"/>
      <c r="G18" s="16" t="n"/>
      <c r="H18" s="36" t="n"/>
      <c r="I18" s="16" t="n"/>
      <c r="J18" s="36" t="n"/>
      <c r="K18" s="16" t="n"/>
      <c r="L18" s="37" t="n"/>
      <c r="M18" s="39">
        <f>IF(OR(A18="",F18=""),"",IFERROR(VLOOKUP(F18,Assumptions!$A$5:$C$10,2,FALSE),""))</f>
        <v/>
      </c>
      <c r="N18" s="34">
        <f>IF(OR(A18="",F18=""),"",IFERROR(VLOOKUP(F18,Assumptions!$A$5:$C$10,3,FALSE),""))</f>
        <v/>
      </c>
      <c r="O18" s="34">
        <f>IF(A18="","",IFERROR(IF(OR(L18="",M18="",N18=""),"",IF(AND(I18="Converted",K18="Qualified",L18&gt;=N18),L18*M18,0)),""))</f>
        <v/>
      </c>
      <c r="P18" s="16" t="n"/>
      <c r="Q18" s="36" t="n"/>
      <c r="R18" s="16" t="n"/>
      <c r="S18" s="23">
        <f>IF(A18="","",IFERROR(IF(F18="","Check source",IF(M18="","Check source setup",IF(H18="","Add referral date",IF(I18="","Add conversion status",IF(AND(I18="Converted",J18=""),"Add converted date",IF(AND(I18&lt;&gt;"Converted",J18&lt;&gt;""),"Check converted date",IF(K18="","Add qualification status",IF(AND(K18="Qualified",OR(L18="",N18="",L18&lt;N18)),"Check qualification",IF(P18="","Add payment status",IF(AND(P18="Paid",Q18=""),"Add payment date",IF(AND(P18&lt;&gt;"Paid",Q18&lt;&gt;""),"Check payment status",IF(AND(O18&gt;0,P18="Unpaid",TODAY()-IF(J18&lt;&gt;"",J18,H18)&gt;Assumptions!$B$2),"Review overdue","")))))))))))),"Check entry"))</f>
        <v/>
      </c>
    </row>
    <row r="19" ht="30" customHeight="1">
      <c r="A19" s="16" t="n"/>
      <c r="B19" s="17" t="n"/>
      <c r="C19" s="17" t="n"/>
      <c r="D19" s="16" t="n"/>
      <c r="E19" s="16" t="n"/>
      <c r="F19" s="17" t="n"/>
      <c r="G19" s="16" t="n"/>
      <c r="H19" s="36" t="n"/>
      <c r="I19" s="16" t="n"/>
      <c r="J19" s="36" t="n"/>
      <c r="K19" s="16" t="n"/>
      <c r="L19" s="37" t="n"/>
      <c r="M19" s="38">
        <f>IF(OR(A19="",F19=""),"",IFERROR(VLOOKUP(F19,Assumptions!$A$5:$C$10,2,FALSE),""))</f>
        <v/>
      </c>
      <c r="N19" s="35">
        <f>IF(OR(A19="",F19=""),"",IFERROR(VLOOKUP(F19,Assumptions!$A$5:$C$10,3,FALSE),""))</f>
        <v/>
      </c>
      <c r="O19" s="35">
        <f>IF(A19="","",IFERROR(IF(OR(L19="",M19="",N19=""),"",IF(AND(I19="Converted",K19="Qualified",L19&gt;=N19),L19*M19,0)),""))</f>
        <v/>
      </c>
      <c r="P19" s="16" t="n"/>
      <c r="Q19" s="36" t="n"/>
      <c r="R19" s="16" t="n"/>
      <c r="S19" s="21">
        <f>IF(A19="","",IFERROR(IF(F19="","Check source",IF(M19="","Check source setup",IF(H19="","Add referral date",IF(I19="","Add conversion status",IF(AND(I19="Converted",J19=""),"Add converted date",IF(AND(I19&lt;&gt;"Converted",J19&lt;&gt;""),"Check converted date",IF(K19="","Add qualification status",IF(AND(K19="Qualified",OR(L19="",N19="",L19&lt;N19)),"Check qualification",IF(P19="","Add payment status",IF(AND(P19="Paid",Q19=""),"Add payment date",IF(AND(P19&lt;&gt;"Paid",Q19&lt;&gt;""),"Check payment status",IF(AND(O19&gt;0,P19="Unpaid",TODAY()-IF(J19&lt;&gt;"",J19,H19)&gt;Assumptions!$B$2),"Review overdue","")))))))))))),"Check entry"))</f>
        <v/>
      </c>
    </row>
    <row r="20" ht="30" customHeight="1">
      <c r="A20" s="16" t="n"/>
      <c r="B20" s="17" t="n"/>
      <c r="C20" s="17" t="n"/>
      <c r="D20" s="16" t="n"/>
      <c r="E20" s="16" t="n"/>
      <c r="F20" s="17" t="n"/>
      <c r="G20" s="16" t="n"/>
      <c r="H20" s="36" t="n"/>
      <c r="I20" s="16" t="n"/>
      <c r="J20" s="36" t="n"/>
      <c r="K20" s="16" t="n"/>
      <c r="L20" s="37" t="n"/>
      <c r="M20" s="39">
        <f>IF(OR(A20="",F20=""),"",IFERROR(VLOOKUP(F20,Assumptions!$A$5:$C$10,2,FALSE),""))</f>
        <v/>
      </c>
      <c r="N20" s="34">
        <f>IF(OR(A20="",F20=""),"",IFERROR(VLOOKUP(F20,Assumptions!$A$5:$C$10,3,FALSE),""))</f>
        <v/>
      </c>
      <c r="O20" s="34">
        <f>IF(A20="","",IFERROR(IF(OR(L20="",M20="",N20=""),"",IF(AND(I20="Converted",K20="Qualified",L20&gt;=N20),L20*M20,0)),""))</f>
        <v/>
      </c>
      <c r="P20" s="16" t="n"/>
      <c r="Q20" s="36" t="n"/>
      <c r="R20" s="16" t="n"/>
      <c r="S20" s="23">
        <f>IF(A20="","",IFERROR(IF(F20="","Check source",IF(M20="","Check source setup",IF(H20="","Add referral date",IF(I20="","Add conversion status",IF(AND(I20="Converted",J20=""),"Add converted date",IF(AND(I20&lt;&gt;"Converted",J20&lt;&gt;""),"Check converted date",IF(K20="","Add qualification status",IF(AND(K20="Qualified",OR(L20="",N20="",L20&lt;N20)),"Check qualification",IF(P20="","Add payment status",IF(AND(P20="Paid",Q20=""),"Add payment date",IF(AND(P20&lt;&gt;"Paid",Q20&lt;&gt;""),"Check payment status",IF(AND(O20&gt;0,P20="Unpaid",TODAY()-IF(J20&lt;&gt;"",J20,H20)&gt;Assumptions!$B$2),"Review overdue","")))))))))))),"Check entry"))</f>
        <v/>
      </c>
    </row>
    <row r="21" ht="30" customHeight="1">
      <c r="A21" s="16" t="n"/>
      <c r="B21" s="17" t="n"/>
      <c r="C21" s="17" t="n"/>
      <c r="D21" s="16" t="n"/>
      <c r="E21" s="16" t="n"/>
      <c r="F21" s="17" t="n"/>
      <c r="G21" s="16" t="n"/>
      <c r="H21" s="36" t="n"/>
      <c r="I21" s="16" t="n"/>
      <c r="J21" s="36" t="n"/>
      <c r="K21" s="16" t="n"/>
      <c r="L21" s="37" t="n"/>
      <c r="M21" s="38">
        <f>IF(OR(A21="",F21=""),"",IFERROR(VLOOKUP(F21,Assumptions!$A$5:$C$10,2,FALSE),""))</f>
        <v/>
      </c>
      <c r="N21" s="35">
        <f>IF(OR(A21="",F21=""),"",IFERROR(VLOOKUP(F21,Assumptions!$A$5:$C$10,3,FALSE),""))</f>
        <v/>
      </c>
      <c r="O21" s="35">
        <f>IF(A21="","",IFERROR(IF(OR(L21="",M21="",N21=""),"",IF(AND(I21="Converted",K21="Qualified",L21&gt;=N21),L21*M21,0)),""))</f>
        <v/>
      </c>
      <c r="P21" s="16" t="n"/>
      <c r="Q21" s="36" t="n"/>
      <c r="R21" s="16" t="n"/>
      <c r="S21" s="21">
        <f>IF(A21="","",IFERROR(IF(F21="","Check source",IF(M21="","Check source setup",IF(H21="","Add referral date",IF(I21="","Add conversion status",IF(AND(I21="Converted",J21=""),"Add converted date",IF(AND(I21&lt;&gt;"Converted",J21&lt;&gt;""),"Check converted date",IF(K21="","Add qualification status",IF(AND(K21="Qualified",OR(L21="",N21="",L21&lt;N21)),"Check qualification",IF(P21="","Add payment status",IF(AND(P21="Paid",Q21=""),"Add payment date",IF(AND(P21&lt;&gt;"Paid",Q21&lt;&gt;""),"Check payment status",IF(AND(O21&gt;0,P21="Unpaid",TODAY()-IF(J21&lt;&gt;"",J21,H21)&gt;Assumptions!$B$2),"Review overdue","")))))))))))),"Check entry"))</f>
        <v/>
      </c>
    </row>
    <row r="22" ht="30" customHeight="1">
      <c r="A22" s="16" t="n"/>
      <c r="B22" s="17" t="n"/>
      <c r="C22" s="17" t="n"/>
      <c r="D22" s="16" t="n"/>
      <c r="E22" s="16" t="n"/>
      <c r="F22" s="17" t="n"/>
      <c r="G22" s="16" t="n"/>
      <c r="H22" s="36" t="n"/>
      <c r="I22" s="16" t="n"/>
      <c r="J22" s="36" t="n"/>
      <c r="K22" s="16" t="n"/>
      <c r="L22" s="37" t="n"/>
      <c r="M22" s="39">
        <f>IF(OR(A22="",F22=""),"",IFERROR(VLOOKUP(F22,Assumptions!$A$5:$C$10,2,FALSE),""))</f>
        <v/>
      </c>
      <c r="N22" s="34">
        <f>IF(OR(A22="",F22=""),"",IFERROR(VLOOKUP(F22,Assumptions!$A$5:$C$10,3,FALSE),""))</f>
        <v/>
      </c>
      <c r="O22" s="34">
        <f>IF(A22="","",IFERROR(IF(OR(L22="",M22="",N22=""),"",IF(AND(I22="Converted",K22="Qualified",L22&gt;=N22),L22*M22,0)),""))</f>
        <v/>
      </c>
      <c r="P22" s="16" t="n"/>
      <c r="Q22" s="36" t="n"/>
      <c r="R22" s="16" t="n"/>
      <c r="S22" s="23">
        <f>IF(A22="","",IFERROR(IF(F22="","Check source",IF(M22="","Check source setup",IF(H22="","Add referral date",IF(I22="","Add conversion status",IF(AND(I22="Converted",J22=""),"Add converted date",IF(AND(I22&lt;&gt;"Converted",J22&lt;&gt;""),"Check converted date",IF(K22="","Add qualification status",IF(AND(K22="Qualified",OR(L22="",N22="",L22&lt;N22)),"Check qualification",IF(P22="","Add payment status",IF(AND(P22="Paid",Q22=""),"Add payment date",IF(AND(P22&lt;&gt;"Paid",Q22&lt;&gt;""),"Check payment status",IF(AND(O22&gt;0,P22="Unpaid",TODAY()-IF(J22&lt;&gt;"",J22,H22)&gt;Assumptions!$B$2),"Review overdue","")))))))))))),"Check entry"))</f>
        <v/>
      </c>
    </row>
    <row r="23" ht="30" customHeight="1">
      <c r="A23" s="16" t="n"/>
      <c r="B23" s="17" t="n"/>
      <c r="C23" s="17" t="n"/>
      <c r="D23" s="16" t="n"/>
      <c r="E23" s="16" t="n"/>
      <c r="F23" s="17" t="n"/>
      <c r="G23" s="16" t="n"/>
      <c r="H23" s="36" t="n"/>
      <c r="I23" s="16" t="n"/>
      <c r="J23" s="36" t="n"/>
      <c r="K23" s="16" t="n"/>
      <c r="L23" s="37" t="n"/>
      <c r="M23" s="38">
        <f>IF(OR(A23="",F23=""),"",IFERROR(VLOOKUP(F23,Assumptions!$A$5:$C$10,2,FALSE),""))</f>
        <v/>
      </c>
      <c r="N23" s="35">
        <f>IF(OR(A23="",F23=""),"",IFERROR(VLOOKUP(F23,Assumptions!$A$5:$C$10,3,FALSE),""))</f>
        <v/>
      </c>
      <c r="O23" s="35">
        <f>IF(A23="","",IFERROR(IF(OR(L23="",M23="",N23=""),"",IF(AND(I23="Converted",K23="Qualified",L23&gt;=N23),L23*M23,0)),""))</f>
        <v/>
      </c>
      <c r="P23" s="16" t="n"/>
      <c r="Q23" s="36" t="n"/>
      <c r="R23" s="16" t="n"/>
      <c r="S23" s="21">
        <f>IF(A23="","",IFERROR(IF(F23="","Check source",IF(M23="","Check source setup",IF(H23="","Add referral date",IF(I23="","Add conversion status",IF(AND(I23="Converted",J23=""),"Add converted date",IF(AND(I23&lt;&gt;"Converted",J23&lt;&gt;""),"Check converted date",IF(K23="","Add qualification status",IF(AND(K23="Qualified",OR(L23="",N23="",L23&lt;N23)),"Check qualification",IF(P23="","Add payment status",IF(AND(P23="Paid",Q23=""),"Add payment date",IF(AND(P23&lt;&gt;"Paid",Q23&lt;&gt;""),"Check payment status",IF(AND(O23&gt;0,P23="Unpaid",TODAY()-IF(J23&lt;&gt;"",J23,H23)&gt;Assumptions!$B$2),"Review overdue","")))))))))))),"Check entry"))</f>
        <v/>
      </c>
    </row>
    <row r="24" ht="30" customHeight="1">
      <c r="A24" s="16" t="n"/>
      <c r="B24" s="17" t="n"/>
      <c r="C24" s="17" t="n"/>
      <c r="D24" s="16" t="n"/>
      <c r="E24" s="16" t="n"/>
      <c r="F24" s="17" t="n"/>
      <c r="G24" s="16" t="n"/>
      <c r="H24" s="36" t="n"/>
      <c r="I24" s="16" t="n"/>
      <c r="J24" s="36" t="n"/>
      <c r="K24" s="16" t="n"/>
      <c r="L24" s="37" t="n"/>
      <c r="M24" s="39">
        <f>IF(OR(A24="",F24=""),"",IFERROR(VLOOKUP(F24,Assumptions!$A$5:$C$10,2,FALSE),""))</f>
        <v/>
      </c>
      <c r="N24" s="34">
        <f>IF(OR(A24="",F24=""),"",IFERROR(VLOOKUP(F24,Assumptions!$A$5:$C$10,3,FALSE),""))</f>
        <v/>
      </c>
      <c r="O24" s="34">
        <f>IF(A24="","",IFERROR(IF(OR(L24="",M24="",N24=""),"",IF(AND(I24="Converted",K24="Qualified",L24&gt;=N24),L24*M24,0)),""))</f>
        <v/>
      </c>
      <c r="P24" s="16" t="n"/>
      <c r="Q24" s="36" t="n"/>
      <c r="R24" s="16" t="n"/>
      <c r="S24" s="23">
        <f>IF(A24="","",IFERROR(IF(F24="","Check source",IF(M24="","Check source setup",IF(H24="","Add referral date",IF(I24="","Add conversion status",IF(AND(I24="Converted",J24=""),"Add converted date",IF(AND(I24&lt;&gt;"Converted",J24&lt;&gt;""),"Check converted date",IF(K24="","Add qualification status",IF(AND(K24="Qualified",OR(L24="",N24="",L24&lt;N24)),"Check qualification",IF(P24="","Add payment status",IF(AND(P24="Paid",Q24=""),"Add payment date",IF(AND(P24&lt;&gt;"Paid",Q24&lt;&gt;""),"Check payment status",IF(AND(O24&gt;0,P24="Unpaid",TODAY()-IF(J24&lt;&gt;"",J24,H24)&gt;Assumptions!$B$2),"Review overdue","")))))))))))),"Check entry"))</f>
        <v/>
      </c>
    </row>
    <row r="25" ht="30" customHeight="1">
      <c r="A25" s="16" t="n"/>
      <c r="B25" s="17" t="n"/>
      <c r="C25" s="17" t="n"/>
      <c r="D25" s="16" t="n"/>
      <c r="E25" s="16" t="n"/>
      <c r="F25" s="17" t="n"/>
      <c r="G25" s="16" t="n"/>
      <c r="H25" s="36" t="n"/>
      <c r="I25" s="16" t="n"/>
      <c r="J25" s="36" t="n"/>
      <c r="K25" s="16" t="n"/>
      <c r="L25" s="37" t="n"/>
      <c r="M25" s="38">
        <f>IF(OR(A25="",F25=""),"",IFERROR(VLOOKUP(F25,Assumptions!$A$5:$C$10,2,FALSE),""))</f>
        <v/>
      </c>
      <c r="N25" s="35">
        <f>IF(OR(A25="",F25=""),"",IFERROR(VLOOKUP(F25,Assumptions!$A$5:$C$10,3,FALSE),""))</f>
        <v/>
      </c>
      <c r="O25" s="35">
        <f>IF(A25="","",IFERROR(IF(OR(L25="",M25="",N25=""),"",IF(AND(I25="Converted",K25="Qualified",L25&gt;=N25),L25*M25,0)),""))</f>
        <v/>
      </c>
      <c r="P25" s="16" t="n"/>
      <c r="Q25" s="36" t="n"/>
      <c r="R25" s="16" t="n"/>
      <c r="S25" s="21">
        <f>IF(A25="","",IFERROR(IF(F25="","Check source",IF(M25="","Check source setup",IF(H25="","Add referral date",IF(I25="","Add conversion status",IF(AND(I25="Converted",J25=""),"Add converted date",IF(AND(I25&lt;&gt;"Converted",J25&lt;&gt;""),"Check converted date",IF(K25="","Add qualification status",IF(AND(K25="Qualified",OR(L25="",N25="",L25&lt;N25)),"Check qualification",IF(P25="","Add payment status",IF(AND(P25="Paid",Q25=""),"Add payment date",IF(AND(P25&lt;&gt;"Paid",Q25&lt;&gt;""),"Check payment status",IF(AND(O25&gt;0,P25="Unpaid",TODAY()-IF(J25&lt;&gt;"",J25,H25)&gt;Assumptions!$B$2),"Review overdue","")))))))))))),"Check entry"))</f>
        <v/>
      </c>
    </row>
    <row r="26" ht="30" customHeight="1">
      <c r="A26" s="16" t="n"/>
      <c r="B26" s="17" t="n"/>
      <c r="C26" s="17" t="n"/>
      <c r="D26" s="16" t="n"/>
      <c r="E26" s="16" t="n"/>
      <c r="F26" s="17" t="n"/>
      <c r="G26" s="16" t="n"/>
      <c r="H26" s="36" t="n"/>
      <c r="I26" s="16" t="n"/>
      <c r="J26" s="36" t="n"/>
      <c r="K26" s="16" t="n"/>
      <c r="L26" s="37" t="n"/>
      <c r="M26" s="39">
        <f>IF(OR(A26="",F26=""),"",IFERROR(VLOOKUP(F26,Assumptions!$A$5:$C$10,2,FALSE),""))</f>
        <v/>
      </c>
      <c r="N26" s="34">
        <f>IF(OR(A26="",F26=""),"",IFERROR(VLOOKUP(F26,Assumptions!$A$5:$C$10,3,FALSE),""))</f>
        <v/>
      </c>
      <c r="O26" s="34">
        <f>IF(A26="","",IFERROR(IF(OR(L26="",M26="",N26=""),"",IF(AND(I26="Converted",K26="Qualified",L26&gt;=N26),L26*M26,0)),""))</f>
        <v/>
      </c>
      <c r="P26" s="16" t="n"/>
      <c r="Q26" s="36" t="n"/>
      <c r="R26" s="16" t="n"/>
      <c r="S26" s="23">
        <f>IF(A26="","",IFERROR(IF(F26="","Check source",IF(M26="","Check source setup",IF(H26="","Add referral date",IF(I26="","Add conversion status",IF(AND(I26="Converted",J26=""),"Add converted date",IF(AND(I26&lt;&gt;"Converted",J26&lt;&gt;""),"Check converted date",IF(K26="","Add qualification status",IF(AND(K26="Qualified",OR(L26="",N26="",L26&lt;N26)),"Check qualification",IF(P26="","Add payment status",IF(AND(P26="Paid",Q26=""),"Add payment date",IF(AND(P26&lt;&gt;"Paid",Q26&lt;&gt;""),"Check payment status",IF(AND(O26&gt;0,P26="Unpaid",TODAY()-IF(J26&lt;&gt;"",J26,H26)&gt;Assumptions!$B$2),"Review overdue","")))))))))))),"Check entry"))</f>
        <v/>
      </c>
    </row>
    <row r="27" ht="30" customHeight="1">
      <c r="A27" s="16" t="n"/>
      <c r="B27" s="17" t="n"/>
      <c r="C27" s="17" t="n"/>
      <c r="D27" s="16" t="n"/>
      <c r="E27" s="16" t="n"/>
      <c r="F27" s="17" t="n"/>
      <c r="G27" s="16" t="n"/>
      <c r="H27" s="36" t="n"/>
      <c r="I27" s="16" t="n"/>
      <c r="J27" s="36" t="n"/>
      <c r="K27" s="16" t="n"/>
      <c r="L27" s="37" t="n"/>
      <c r="M27" s="38">
        <f>IF(OR(A27="",F27=""),"",IFERROR(VLOOKUP(F27,Assumptions!$A$5:$C$10,2,FALSE),""))</f>
        <v/>
      </c>
      <c r="N27" s="35">
        <f>IF(OR(A27="",F27=""),"",IFERROR(VLOOKUP(F27,Assumptions!$A$5:$C$10,3,FALSE),""))</f>
        <v/>
      </c>
      <c r="O27" s="35">
        <f>IF(A27="","",IFERROR(IF(OR(L27="",M27="",N27=""),"",IF(AND(I27="Converted",K27="Qualified",L27&gt;=N27),L27*M27,0)),""))</f>
        <v/>
      </c>
      <c r="P27" s="16" t="n"/>
      <c r="Q27" s="36" t="n"/>
      <c r="R27" s="16" t="n"/>
      <c r="S27" s="21">
        <f>IF(A27="","",IFERROR(IF(F27="","Check source",IF(M27="","Check source setup",IF(H27="","Add referral date",IF(I27="","Add conversion status",IF(AND(I27="Converted",J27=""),"Add converted date",IF(AND(I27&lt;&gt;"Converted",J27&lt;&gt;""),"Check converted date",IF(K27="","Add qualification status",IF(AND(K27="Qualified",OR(L27="",N27="",L27&lt;N27)),"Check qualification",IF(P27="","Add payment status",IF(AND(P27="Paid",Q27=""),"Add payment date",IF(AND(P27&lt;&gt;"Paid",Q27&lt;&gt;""),"Check payment status",IF(AND(O27&gt;0,P27="Unpaid",TODAY()-IF(J27&lt;&gt;"",J27,H27)&gt;Assumptions!$B$2),"Review overdue","")))))))))))),"Check entry"))</f>
        <v/>
      </c>
    </row>
    <row r="28" ht="30" customHeight="1">
      <c r="A28" s="16" t="n"/>
      <c r="B28" s="17" t="n"/>
      <c r="C28" s="17" t="n"/>
      <c r="D28" s="16" t="n"/>
      <c r="E28" s="16" t="n"/>
      <c r="F28" s="17" t="n"/>
      <c r="G28" s="16" t="n"/>
      <c r="H28" s="36" t="n"/>
      <c r="I28" s="16" t="n"/>
      <c r="J28" s="36" t="n"/>
      <c r="K28" s="16" t="n"/>
      <c r="L28" s="37" t="n"/>
      <c r="M28" s="39">
        <f>IF(OR(A28="",F28=""),"",IFERROR(VLOOKUP(F28,Assumptions!$A$5:$C$10,2,FALSE),""))</f>
        <v/>
      </c>
      <c r="N28" s="34">
        <f>IF(OR(A28="",F28=""),"",IFERROR(VLOOKUP(F28,Assumptions!$A$5:$C$10,3,FALSE),""))</f>
        <v/>
      </c>
      <c r="O28" s="34">
        <f>IF(A28="","",IFERROR(IF(OR(L28="",M28="",N28=""),"",IF(AND(I28="Converted",K28="Qualified",L28&gt;=N28),L28*M28,0)),""))</f>
        <v/>
      </c>
      <c r="P28" s="16" t="n"/>
      <c r="Q28" s="36" t="n"/>
      <c r="R28" s="16" t="n"/>
      <c r="S28" s="23">
        <f>IF(A28="","",IFERROR(IF(F28="","Check source",IF(M28="","Check source setup",IF(H28="","Add referral date",IF(I28="","Add conversion status",IF(AND(I28="Converted",J28=""),"Add converted date",IF(AND(I28&lt;&gt;"Converted",J28&lt;&gt;""),"Check converted date",IF(K28="","Add qualification status",IF(AND(K28="Qualified",OR(L28="",N28="",L28&lt;N28)),"Check qualification",IF(P28="","Add payment status",IF(AND(P28="Paid",Q28=""),"Add payment date",IF(AND(P28&lt;&gt;"Paid",Q28&lt;&gt;""),"Check payment status",IF(AND(O28&gt;0,P28="Unpaid",TODAY()-IF(J28&lt;&gt;"",J28,H28)&gt;Assumptions!$B$2),"Review overdue","")))))))))))),"Check entry"))</f>
        <v/>
      </c>
    </row>
    <row r="29" ht="30" customHeight="1">
      <c r="A29" s="16" t="n"/>
      <c r="B29" s="17" t="n"/>
      <c r="C29" s="17" t="n"/>
      <c r="D29" s="16" t="n"/>
      <c r="E29" s="16" t="n"/>
      <c r="F29" s="17" t="n"/>
      <c r="G29" s="16" t="n"/>
      <c r="H29" s="36" t="n"/>
      <c r="I29" s="16" t="n"/>
      <c r="J29" s="36" t="n"/>
      <c r="K29" s="16" t="n"/>
      <c r="L29" s="37" t="n"/>
      <c r="M29" s="38">
        <f>IF(OR(A29="",F29=""),"",IFERROR(VLOOKUP(F29,Assumptions!$A$5:$C$10,2,FALSE),""))</f>
        <v/>
      </c>
      <c r="N29" s="35">
        <f>IF(OR(A29="",F29=""),"",IFERROR(VLOOKUP(F29,Assumptions!$A$5:$C$10,3,FALSE),""))</f>
        <v/>
      </c>
      <c r="O29" s="35">
        <f>IF(A29="","",IFERROR(IF(OR(L29="",M29="",N29=""),"",IF(AND(I29="Converted",K29="Qualified",L29&gt;=N29),L29*M29,0)),""))</f>
        <v/>
      </c>
      <c r="P29" s="16" t="n"/>
      <c r="Q29" s="36" t="n"/>
      <c r="R29" s="16" t="n"/>
      <c r="S29" s="21">
        <f>IF(A29="","",IFERROR(IF(F29="","Check source",IF(M29="","Check source setup",IF(H29="","Add referral date",IF(I29="","Add conversion status",IF(AND(I29="Converted",J29=""),"Add converted date",IF(AND(I29&lt;&gt;"Converted",J29&lt;&gt;""),"Check converted date",IF(K29="","Add qualification status",IF(AND(K29="Qualified",OR(L29="",N29="",L29&lt;N29)),"Check qualification",IF(P29="","Add payment status",IF(AND(P29="Paid",Q29=""),"Add payment date",IF(AND(P29&lt;&gt;"Paid",Q29&lt;&gt;""),"Check payment status",IF(AND(O29&gt;0,P29="Unpaid",TODAY()-IF(J29&lt;&gt;"",J29,H29)&gt;Assumptions!$B$2),"Review overdue","")))))))))))),"Check entry"))</f>
        <v/>
      </c>
    </row>
    <row r="30" ht="30" customHeight="1">
      <c r="A30" s="16" t="n"/>
      <c r="B30" s="17" t="n"/>
      <c r="C30" s="17" t="n"/>
      <c r="D30" s="16" t="n"/>
      <c r="E30" s="16" t="n"/>
      <c r="F30" s="17" t="n"/>
      <c r="G30" s="16" t="n"/>
      <c r="H30" s="36" t="n"/>
      <c r="I30" s="16" t="n"/>
      <c r="J30" s="36" t="n"/>
      <c r="K30" s="16" t="n"/>
      <c r="L30" s="37" t="n"/>
      <c r="M30" s="39">
        <f>IF(OR(A30="",F30=""),"",IFERROR(VLOOKUP(F30,Assumptions!$A$5:$C$10,2,FALSE),""))</f>
        <v/>
      </c>
      <c r="N30" s="34">
        <f>IF(OR(A30="",F30=""),"",IFERROR(VLOOKUP(F30,Assumptions!$A$5:$C$10,3,FALSE),""))</f>
        <v/>
      </c>
      <c r="O30" s="34">
        <f>IF(A30="","",IFERROR(IF(OR(L30="",M30="",N30=""),"",IF(AND(I30="Converted",K30="Qualified",L30&gt;=N30),L30*M30,0)),""))</f>
        <v/>
      </c>
      <c r="P30" s="16" t="n"/>
      <c r="Q30" s="36" t="n"/>
      <c r="R30" s="16" t="n"/>
      <c r="S30" s="23">
        <f>IF(A30="","",IFERROR(IF(F30="","Check source",IF(M30="","Check source setup",IF(H30="","Add referral date",IF(I30="","Add conversion status",IF(AND(I30="Converted",J30=""),"Add converted date",IF(AND(I30&lt;&gt;"Converted",J30&lt;&gt;""),"Check converted date",IF(K30="","Add qualification status",IF(AND(K30="Qualified",OR(L30="",N30="",L30&lt;N30)),"Check qualification",IF(P30="","Add payment status",IF(AND(P30="Paid",Q30=""),"Add payment date",IF(AND(P30&lt;&gt;"Paid",Q30&lt;&gt;""),"Check payment status",IF(AND(O30&gt;0,P30="Unpaid",TODAY()-IF(J30&lt;&gt;"",J30,H30)&gt;Assumptions!$B$2),"Review overdue","")))))))))))),"Check entry"))</f>
        <v/>
      </c>
    </row>
    <row r="31" ht="30" customHeight="1">
      <c r="A31" s="16" t="n"/>
      <c r="B31" s="17" t="n"/>
      <c r="C31" s="17" t="n"/>
      <c r="D31" s="16" t="n"/>
      <c r="E31" s="16" t="n"/>
      <c r="F31" s="17" t="n"/>
      <c r="G31" s="16" t="n"/>
      <c r="H31" s="36" t="n"/>
      <c r="I31" s="16" t="n"/>
      <c r="J31" s="36" t="n"/>
      <c r="K31" s="16" t="n"/>
      <c r="L31" s="37" t="n"/>
      <c r="M31" s="38">
        <f>IF(OR(A31="",F31=""),"",IFERROR(VLOOKUP(F31,Assumptions!$A$5:$C$10,2,FALSE),""))</f>
        <v/>
      </c>
      <c r="N31" s="35">
        <f>IF(OR(A31="",F31=""),"",IFERROR(VLOOKUP(F31,Assumptions!$A$5:$C$10,3,FALSE),""))</f>
        <v/>
      </c>
      <c r="O31" s="35">
        <f>IF(A31="","",IFERROR(IF(OR(L31="",M31="",N31=""),"",IF(AND(I31="Converted",K31="Qualified",L31&gt;=N31),L31*M31,0)),""))</f>
        <v/>
      </c>
      <c r="P31" s="16" t="n"/>
      <c r="Q31" s="36" t="n"/>
      <c r="R31" s="16" t="n"/>
      <c r="S31" s="21">
        <f>IF(A31="","",IFERROR(IF(F31="","Check source",IF(M31="","Check source setup",IF(H31="","Add referral date",IF(I31="","Add conversion status",IF(AND(I31="Converted",J31=""),"Add converted date",IF(AND(I31&lt;&gt;"Converted",J31&lt;&gt;""),"Check converted date",IF(K31="","Add qualification status",IF(AND(K31="Qualified",OR(L31="",N31="",L31&lt;N31)),"Check qualification",IF(P31="","Add payment status",IF(AND(P31="Paid",Q31=""),"Add payment date",IF(AND(P31&lt;&gt;"Paid",Q31&lt;&gt;""),"Check payment status",IF(AND(O31&gt;0,P31="Unpaid",TODAY()-IF(J31&lt;&gt;"",J31,H31)&gt;Assumptions!$B$2),"Review overdue","")))))))))))),"Check entry"))</f>
        <v/>
      </c>
    </row>
    <row r="32" ht="30" customHeight="1">
      <c r="A32" s="16" t="n"/>
      <c r="B32" s="17" t="n"/>
      <c r="C32" s="17" t="n"/>
      <c r="D32" s="16" t="n"/>
      <c r="E32" s="16" t="n"/>
      <c r="F32" s="17" t="n"/>
      <c r="G32" s="16" t="n"/>
      <c r="H32" s="36" t="n"/>
      <c r="I32" s="16" t="n"/>
      <c r="J32" s="36" t="n"/>
      <c r="K32" s="16" t="n"/>
      <c r="L32" s="37" t="n"/>
      <c r="M32" s="39">
        <f>IF(OR(A32="",F32=""),"",IFERROR(VLOOKUP(F32,Assumptions!$A$5:$C$10,2,FALSE),""))</f>
        <v/>
      </c>
      <c r="N32" s="34">
        <f>IF(OR(A32="",F32=""),"",IFERROR(VLOOKUP(F32,Assumptions!$A$5:$C$10,3,FALSE),""))</f>
        <v/>
      </c>
      <c r="O32" s="34">
        <f>IF(A32="","",IFERROR(IF(OR(L32="",M32="",N32=""),"",IF(AND(I32="Converted",K32="Qualified",L32&gt;=N32),L32*M32,0)),""))</f>
        <v/>
      </c>
      <c r="P32" s="16" t="n"/>
      <c r="Q32" s="36" t="n"/>
      <c r="R32" s="16" t="n"/>
      <c r="S32" s="23">
        <f>IF(A32="","",IFERROR(IF(F32="","Check source",IF(M32="","Check source setup",IF(H32="","Add referral date",IF(I32="","Add conversion status",IF(AND(I32="Converted",J32=""),"Add converted date",IF(AND(I32&lt;&gt;"Converted",J32&lt;&gt;""),"Check converted date",IF(K32="","Add qualification status",IF(AND(K32="Qualified",OR(L32="",N32="",L32&lt;N32)),"Check qualification",IF(P32="","Add payment status",IF(AND(P32="Paid",Q32=""),"Add payment date",IF(AND(P32&lt;&gt;"Paid",Q32&lt;&gt;""),"Check payment status",IF(AND(O32&gt;0,P32="Unpaid",TODAY()-IF(J32&lt;&gt;"",J32,H32)&gt;Assumptions!$B$2),"Review overdue","")))))))))))),"Check entry"))</f>
        <v/>
      </c>
    </row>
    <row r="33" ht="30" customHeight="1">
      <c r="A33" s="16" t="n"/>
      <c r="B33" s="17" t="n"/>
      <c r="C33" s="17" t="n"/>
      <c r="D33" s="16" t="n"/>
      <c r="E33" s="16" t="n"/>
      <c r="F33" s="17" t="n"/>
      <c r="G33" s="16" t="n"/>
      <c r="H33" s="36" t="n"/>
      <c r="I33" s="16" t="n"/>
      <c r="J33" s="36" t="n"/>
      <c r="K33" s="16" t="n"/>
      <c r="L33" s="37" t="n"/>
      <c r="M33" s="38">
        <f>IF(OR(A33="",F33=""),"",IFERROR(VLOOKUP(F33,Assumptions!$A$5:$C$10,2,FALSE),""))</f>
        <v/>
      </c>
      <c r="N33" s="35">
        <f>IF(OR(A33="",F33=""),"",IFERROR(VLOOKUP(F33,Assumptions!$A$5:$C$10,3,FALSE),""))</f>
        <v/>
      </c>
      <c r="O33" s="35">
        <f>IF(A33="","",IFERROR(IF(OR(L33="",M33="",N33=""),"",IF(AND(I33="Converted",K33="Qualified",L33&gt;=N33),L33*M33,0)),""))</f>
        <v/>
      </c>
      <c r="P33" s="16" t="n"/>
      <c r="Q33" s="36" t="n"/>
      <c r="R33" s="16" t="n"/>
      <c r="S33" s="21">
        <f>IF(A33="","",IFERROR(IF(F33="","Check source",IF(M33="","Check source setup",IF(H33="","Add referral date",IF(I33="","Add conversion status",IF(AND(I33="Converted",J33=""),"Add converted date",IF(AND(I33&lt;&gt;"Converted",J33&lt;&gt;""),"Check converted date",IF(K33="","Add qualification status",IF(AND(K33="Qualified",OR(L33="",N33="",L33&lt;N33)),"Check qualification",IF(P33="","Add payment status",IF(AND(P33="Paid",Q33=""),"Add payment date",IF(AND(P33&lt;&gt;"Paid",Q33&lt;&gt;""),"Check payment status",IF(AND(O33&gt;0,P33="Unpaid",TODAY()-IF(J33&lt;&gt;"",J33,H33)&gt;Assumptions!$B$2),"Review overdue","")))))))))))),"Check entry"))</f>
        <v/>
      </c>
    </row>
    <row r="34" ht="30" customHeight="1">
      <c r="A34" s="16" t="n"/>
      <c r="B34" s="17" t="n"/>
      <c r="C34" s="17" t="n"/>
      <c r="D34" s="16" t="n"/>
      <c r="E34" s="16" t="n"/>
      <c r="F34" s="17" t="n"/>
      <c r="G34" s="16" t="n"/>
      <c r="H34" s="36" t="n"/>
      <c r="I34" s="16" t="n"/>
      <c r="J34" s="36" t="n"/>
      <c r="K34" s="16" t="n"/>
      <c r="L34" s="37" t="n"/>
      <c r="M34" s="39">
        <f>IF(OR(A34="",F34=""),"",IFERROR(VLOOKUP(F34,Assumptions!$A$5:$C$10,2,FALSE),""))</f>
        <v/>
      </c>
      <c r="N34" s="34">
        <f>IF(OR(A34="",F34=""),"",IFERROR(VLOOKUP(F34,Assumptions!$A$5:$C$10,3,FALSE),""))</f>
        <v/>
      </c>
      <c r="O34" s="34">
        <f>IF(A34="","",IFERROR(IF(OR(L34="",M34="",N34=""),"",IF(AND(I34="Converted",K34="Qualified",L34&gt;=N34),L34*M34,0)),""))</f>
        <v/>
      </c>
      <c r="P34" s="16" t="n"/>
      <c r="Q34" s="36" t="n"/>
      <c r="R34" s="16" t="n"/>
      <c r="S34" s="23">
        <f>IF(A34="","",IFERROR(IF(F34="","Check source",IF(M34="","Check source setup",IF(H34="","Add referral date",IF(I34="","Add conversion status",IF(AND(I34="Converted",J34=""),"Add converted date",IF(AND(I34&lt;&gt;"Converted",J34&lt;&gt;""),"Check converted date",IF(K34="","Add qualification status",IF(AND(K34="Qualified",OR(L34="",N34="",L34&lt;N34)),"Check qualification",IF(P34="","Add payment status",IF(AND(P34="Paid",Q34=""),"Add payment date",IF(AND(P34&lt;&gt;"Paid",Q34&lt;&gt;""),"Check payment status",IF(AND(O34&gt;0,P34="Unpaid",TODAY()-IF(J34&lt;&gt;"",J34,H34)&gt;Assumptions!$B$2),"Review overdue","")))))))))))),"Check entry"))</f>
        <v/>
      </c>
    </row>
    <row r="35" ht="30" customHeight="1">
      <c r="A35" s="16" t="n"/>
      <c r="B35" s="17" t="n"/>
      <c r="C35" s="17" t="n"/>
      <c r="D35" s="16" t="n"/>
      <c r="E35" s="16" t="n"/>
      <c r="F35" s="17" t="n"/>
      <c r="G35" s="16" t="n"/>
      <c r="H35" s="36" t="n"/>
      <c r="I35" s="16" t="n"/>
      <c r="J35" s="36" t="n"/>
      <c r="K35" s="16" t="n"/>
      <c r="L35" s="37" t="n"/>
      <c r="M35" s="38">
        <f>IF(OR(A35="",F35=""),"",IFERROR(VLOOKUP(F35,Assumptions!$A$5:$C$10,2,FALSE),""))</f>
        <v/>
      </c>
      <c r="N35" s="35">
        <f>IF(OR(A35="",F35=""),"",IFERROR(VLOOKUP(F35,Assumptions!$A$5:$C$10,3,FALSE),""))</f>
        <v/>
      </c>
      <c r="O35" s="35">
        <f>IF(A35="","",IFERROR(IF(OR(L35="",M35="",N35=""),"",IF(AND(I35="Converted",K35="Qualified",L35&gt;=N35),L35*M35,0)),""))</f>
        <v/>
      </c>
      <c r="P35" s="16" t="n"/>
      <c r="Q35" s="36" t="n"/>
      <c r="R35" s="16" t="n"/>
      <c r="S35" s="21">
        <f>IF(A35="","",IFERROR(IF(F35="","Check source",IF(M35="","Check source setup",IF(H35="","Add referral date",IF(I35="","Add conversion status",IF(AND(I35="Converted",J35=""),"Add converted date",IF(AND(I35&lt;&gt;"Converted",J35&lt;&gt;""),"Check converted date",IF(K35="","Add qualification status",IF(AND(K35="Qualified",OR(L35="",N35="",L35&lt;N35)),"Check qualification",IF(P35="","Add payment status",IF(AND(P35="Paid",Q35=""),"Add payment date",IF(AND(P35&lt;&gt;"Paid",Q35&lt;&gt;""),"Check payment status",IF(AND(O35&gt;0,P35="Unpaid",TODAY()-IF(J35&lt;&gt;"",J35,H35)&gt;Assumptions!$B$2),"Review overdue","")))))))))))),"Check entry"))</f>
        <v/>
      </c>
    </row>
    <row r="36" ht="30" customHeight="1">
      <c r="A36" s="16" t="n"/>
      <c r="B36" s="17" t="n"/>
      <c r="C36" s="17" t="n"/>
      <c r="D36" s="16" t="n"/>
      <c r="E36" s="16" t="n"/>
      <c r="F36" s="17" t="n"/>
      <c r="G36" s="16" t="n"/>
      <c r="H36" s="36" t="n"/>
      <c r="I36" s="16" t="n"/>
      <c r="J36" s="36" t="n"/>
      <c r="K36" s="16" t="n"/>
      <c r="L36" s="37" t="n"/>
      <c r="M36" s="39">
        <f>IF(OR(A36="",F36=""),"",IFERROR(VLOOKUP(F36,Assumptions!$A$5:$C$10,2,FALSE),""))</f>
        <v/>
      </c>
      <c r="N36" s="34">
        <f>IF(OR(A36="",F36=""),"",IFERROR(VLOOKUP(F36,Assumptions!$A$5:$C$10,3,FALSE),""))</f>
        <v/>
      </c>
      <c r="O36" s="34">
        <f>IF(A36="","",IFERROR(IF(OR(L36="",M36="",N36=""),"",IF(AND(I36="Converted",K36="Qualified",L36&gt;=N36),L36*M36,0)),""))</f>
        <v/>
      </c>
      <c r="P36" s="16" t="n"/>
      <c r="Q36" s="36" t="n"/>
      <c r="R36" s="16" t="n"/>
      <c r="S36" s="23">
        <f>IF(A36="","",IFERROR(IF(F36="","Check source",IF(M36="","Check source setup",IF(H36="","Add referral date",IF(I36="","Add conversion status",IF(AND(I36="Converted",J36=""),"Add converted date",IF(AND(I36&lt;&gt;"Converted",J36&lt;&gt;""),"Check converted date",IF(K36="","Add qualification status",IF(AND(K36="Qualified",OR(L36="",N36="",L36&lt;N36)),"Check qualification",IF(P36="","Add payment status",IF(AND(P36="Paid",Q36=""),"Add payment date",IF(AND(P36&lt;&gt;"Paid",Q36&lt;&gt;""),"Check payment status",IF(AND(O36&gt;0,P36="Unpaid",TODAY()-IF(J36&lt;&gt;"",J36,H36)&gt;Assumptions!$B$2),"Review overdue","")))))))))))),"Check entry"))</f>
        <v/>
      </c>
    </row>
    <row r="37" ht="30" customHeight="1">
      <c r="A37" s="16" t="n"/>
      <c r="B37" s="17" t="n"/>
      <c r="C37" s="17" t="n"/>
      <c r="D37" s="16" t="n"/>
      <c r="E37" s="16" t="n"/>
      <c r="F37" s="17" t="n"/>
      <c r="G37" s="16" t="n"/>
      <c r="H37" s="36" t="n"/>
      <c r="I37" s="16" t="n"/>
      <c r="J37" s="36" t="n"/>
      <c r="K37" s="16" t="n"/>
      <c r="L37" s="37" t="n"/>
      <c r="M37" s="38">
        <f>IF(OR(A37="",F37=""),"",IFERROR(VLOOKUP(F37,Assumptions!$A$5:$C$10,2,FALSE),""))</f>
        <v/>
      </c>
      <c r="N37" s="35">
        <f>IF(OR(A37="",F37=""),"",IFERROR(VLOOKUP(F37,Assumptions!$A$5:$C$10,3,FALSE),""))</f>
        <v/>
      </c>
      <c r="O37" s="35">
        <f>IF(A37="","",IFERROR(IF(OR(L37="",M37="",N37=""),"",IF(AND(I37="Converted",K37="Qualified",L37&gt;=N37),L37*M37,0)),""))</f>
        <v/>
      </c>
      <c r="P37" s="16" t="n"/>
      <c r="Q37" s="36" t="n"/>
      <c r="R37" s="16" t="n"/>
      <c r="S37" s="21">
        <f>IF(A37="","",IFERROR(IF(F37="","Check source",IF(M37="","Check source setup",IF(H37="","Add referral date",IF(I37="","Add conversion status",IF(AND(I37="Converted",J37=""),"Add converted date",IF(AND(I37&lt;&gt;"Converted",J37&lt;&gt;""),"Check converted date",IF(K37="","Add qualification status",IF(AND(K37="Qualified",OR(L37="",N37="",L37&lt;N37)),"Check qualification",IF(P37="","Add payment status",IF(AND(P37="Paid",Q37=""),"Add payment date",IF(AND(P37&lt;&gt;"Paid",Q37&lt;&gt;""),"Check payment status",IF(AND(O37&gt;0,P37="Unpaid",TODAY()-IF(J37&lt;&gt;"",J37,H37)&gt;Assumptions!$B$2),"Review overdue","")))))))))))),"Check entry"))</f>
        <v/>
      </c>
    </row>
    <row r="38" ht="30" customHeight="1">
      <c r="A38" s="16" t="n"/>
      <c r="B38" s="17" t="n"/>
      <c r="C38" s="17" t="n"/>
      <c r="D38" s="16" t="n"/>
      <c r="E38" s="16" t="n"/>
      <c r="F38" s="17" t="n"/>
      <c r="G38" s="16" t="n"/>
      <c r="H38" s="36" t="n"/>
      <c r="I38" s="16" t="n"/>
      <c r="J38" s="36" t="n"/>
      <c r="K38" s="16" t="n"/>
      <c r="L38" s="37" t="n"/>
      <c r="M38" s="39">
        <f>IF(OR(A38="",F38=""),"",IFERROR(VLOOKUP(F38,Assumptions!$A$5:$C$10,2,FALSE),""))</f>
        <v/>
      </c>
      <c r="N38" s="34">
        <f>IF(OR(A38="",F38=""),"",IFERROR(VLOOKUP(F38,Assumptions!$A$5:$C$10,3,FALSE),""))</f>
        <v/>
      </c>
      <c r="O38" s="34">
        <f>IF(A38="","",IFERROR(IF(OR(L38="",M38="",N38=""),"",IF(AND(I38="Converted",K38="Qualified",L38&gt;=N38),L38*M38,0)),""))</f>
        <v/>
      </c>
      <c r="P38" s="16" t="n"/>
      <c r="Q38" s="36" t="n"/>
      <c r="R38" s="16" t="n"/>
      <c r="S38" s="23">
        <f>IF(A38="","",IFERROR(IF(F38="","Check source",IF(M38="","Check source setup",IF(H38="","Add referral date",IF(I38="","Add conversion status",IF(AND(I38="Converted",J38=""),"Add converted date",IF(AND(I38&lt;&gt;"Converted",J38&lt;&gt;""),"Check converted date",IF(K38="","Add qualification status",IF(AND(K38="Qualified",OR(L38="",N38="",L38&lt;N38)),"Check qualification",IF(P38="","Add payment status",IF(AND(P38="Paid",Q38=""),"Add payment date",IF(AND(P38&lt;&gt;"Paid",Q38&lt;&gt;""),"Check payment status",IF(AND(O38&gt;0,P38="Unpaid",TODAY()-IF(J38&lt;&gt;"",J38,H38)&gt;Assumptions!$B$2),"Review overdue","")))))))))))),"Check entry"))</f>
        <v/>
      </c>
    </row>
    <row r="39" ht="30" customHeight="1">
      <c r="A39" s="16" t="n"/>
      <c r="B39" s="17" t="n"/>
      <c r="C39" s="17" t="n"/>
      <c r="D39" s="16" t="n"/>
      <c r="E39" s="16" t="n"/>
      <c r="F39" s="17" t="n"/>
      <c r="G39" s="16" t="n"/>
      <c r="H39" s="36" t="n"/>
      <c r="I39" s="16" t="n"/>
      <c r="J39" s="36" t="n"/>
      <c r="K39" s="16" t="n"/>
      <c r="L39" s="37" t="n"/>
      <c r="M39" s="38">
        <f>IF(OR(A39="",F39=""),"",IFERROR(VLOOKUP(F39,Assumptions!$A$5:$C$10,2,FALSE),""))</f>
        <v/>
      </c>
      <c r="N39" s="35">
        <f>IF(OR(A39="",F39=""),"",IFERROR(VLOOKUP(F39,Assumptions!$A$5:$C$10,3,FALSE),""))</f>
        <v/>
      </c>
      <c r="O39" s="35">
        <f>IF(A39="","",IFERROR(IF(OR(L39="",M39="",N39=""),"",IF(AND(I39="Converted",K39="Qualified",L39&gt;=N39),L39*M39,0)),""))</f>
        <v/>
      </c>
      <c r="P39" s="16" t="n"/>
      <c r="Q39" s="36" t="n"/>
      <c r="R39" s="16" t="n"/>
      <c r="S39" s="21">
        <f>IF(A39="","",IFERROR(IF(F39="","Check source",IF(M39="","Check source setup",IF(H39="","Add referral date",IF(I39="","Add conversion status",IF(AND(I39="Converted",J39=""),"Add converted date",IF(AND(I39&lt;&gt;"Converted",J39&lt;&gt;""),"Check converted date",IF(K39="","Add qualification status",IF(AND(K39="Qualified",OR(L39="",N39="",L39&lt;N39)),"Check qualification",IF(P39="","Add payment status",IF(AND(P39="Paid",Q39=""),"Add payment date",IF(AND(P39&lt;&gt;"Paid",Q39&lt;&gt;""),"Check payment status",IF(AND(O39&gt;0,P39="Unpaid",TODAY()-IF(J39&lt;&gt;"",J39,H39)&gt;Assumptions!$B$2),"Review overdue","")))))))))))),"Check entry"))</f>
        <v/>
      </c>
    </row>
    <row r="40" ht="30" customHeight="1">
      <c r="A40" s="16" t="n"/>
      <c r="B40" s="17" t="n"/>
      <c r="C40" s="17" t="n"/>
      <c r="D40" s="16" t="n"/>
      <c r="E40" s="16" t="n"/>
      <c r="F40" s="17" t="n"/>
      <c r="G40" s="16" t="n"/>
      <c r="H40" s="36" t="n"/>
      <c r="I40" s="16" t="n"/>
      <c r="J40" s="36" t="n"/>
      <c r="K40" s="16" t="n"/>
      <c r="L40" s="37" t="n"/>
      <c r="M40" s="39">
        <f>IF(OR(A40="",F40=""),"",IFERROR(VLOOKUP(F40,Assumptions!$A$5:$C$10,2,FALSE),""))</f>
        <v/>
      </c>
      <c r="N40" s="34">
        <f>IF(OR(A40="",F40=""),"",IFERROR(VLOOKUP(F40,Assumptions!$A$5:$C$10,3,FALSE),""))</f>
        <v/>
      </c>
      <c r="O40" s="34">
        <f>IF(A40="","",IFERROR(IF(OR(L40="",M40="",N40=""),"",IF(AND(I40="Converted",K40="Qualified",L40&gt;=N40),L40*M40,0)),""))</f>
        <v/>
      </c>
      <c r="P40" s="16" t="n"/>
      <c r="Q40" s="36" t="n"/>
      <c r="R40" s="16" t="n"/>
      <c r="S40" s="23">
        <f>IF(A40="","",IFERROR(IF(F40="","Check source",IF(M40="","Check source setup",IF(H40="","Add referral date",IF(I40="","Add conversion status",IF(AND(I40="Converted",J40=""),"Add converted date",IF(AND(I40&lt;&gt;"Converted",J40&lt;&gt;""),"Check converted date",IF(K40="","Add qualification status",IF(AND(K40="Qualified",OR(L40="",N40="",L40&lt;N40)),"Check qualification",IF(P40="","Add payment status",IF(AND(P40="Paid",Q40=""),"Add payment date",IF(AND(P40&lt;&gt;"Paid",Q40&lt;&gt;""),"Check payment status",IF(AND(O40&gt;0,P40="Unpaid",TODAY()-IF(J40&lt;&gt;"",J40,H40)&gt;Assumptions!$B$2),"Review overdue","")))))))))))),"Check entry"))</f>
        <v/>
      </c>
    </row>
    <row r="41" ht="30" customHeight="1">
      <c r="A41" s="16" t="n"/>
      <c r="B41" s="17" t="n"/>
      <c r="C41" s="17" t="n"/>
      <c r="D41" s="16" t="n"/>
      <c r="E41" s="16" t="n"/>
      <c r="F41" s="17" t="n"/>
      <c r="G41" s="16" t="n"/>
      <c r="H41" s="36" t="n"/>
      <c r="I41" s="16" t="n"/>
      <c r="J41" s="36" t="n"/>
      <c r="K41" s="16" t="n"/>
      <c r="L41" s="37" t="n"/>
      <c r="M41" s="38">
        <f>IF(OR(A41="",F41=""),"",IFERROR(VLOOKUP(F41,Assumptions!$A$5:$C$10,2,FALSE),""))</f>
        <v/>
      </c>
      <c r="N41" s="35">
        <f>IF(OR(A41="",F41=""),"",IFERROR(VLOOKUP(F41,Assumptions!$A$5:$C$10,3,FALSE),""))</f>
        <v/>
      </c>
      <c r="O41" s="35">
        <f>IF(A41="","",IFERROR(IF(OR(L41="",M41="",N41=""),"",IF(AND(I41="Converted",K41="Qualified",L41&gt;=N41),L41*M41,0)),""))</f>
        <v/>
      </c>
      <c r="P41" s="16" t="n"/>
      <c r="Q41" s="36" t="n"/>
      <c r="R41" s="16" t="n"/>
      <c r="S41" s="21">
        <f>IF(A41="","",IFERROR(IF(F41="","Check source",IF(M41="","Check source setup",IF(H41="","Add referral date",IF(I41="","Add conversion status",IF(AND(I41="Converted",J41=""),"Add converted date",IF(AND(I41&lt;&gt;"Converted",J41&lt;&gt;""),"Check converted date",IF(K41="","Add qualification status",IF(AND(K41="Qualified",OR(L41="",N41="",L41&lt;N41)),"Check qualification",IF(P41="","Add payment status",IF(AND(P41="Paid",Q41=""),"Add payment date",IF(AND(P41&lt;&gt;"Paid",Q41&lt;&gt;""),"Check payment status",IF(AND(O41&gt;0,P41="Unpaid",TODAY()-IF(J41&lt;&gt;"",J41,H41)&gt;Assumptions!$B$2),"Review overdue","")))))))))))),"Check entry"))</f>
        <v/>
      </c>
    </row>
    <row r="42" ht="30" customHeight="1">
      <c r="A42" s="16" t="n"/>
      <c r="B42" s="17" t="n"/>
      <c r="C42" s="17" t="n"/>
      <c r="D42" s="16" t="n"/>
      <c r="E42" s="16" t="n"/>
      <c r="F42" s="17" t="n"/>
      <c r="G42" s="16" t="n"/>
      <c r="H42" s="36" t="n"/>
      <c r="I42" s="16" t="n"/>
      <c r="J42" s="36" t="n"/>
      <c r="K42" s="16" t="n"/>
      <c r="L42" s="37" t="n"/>
      <c r="M42" s="39">
        <f>IF(OR(A42="",F42=""),"",IFERROR(VLOOKUP(F42,Assumptions!$A$5:$C$10,2,FALSE),""))</f>
        <v/>
      </c>
      <c r="N42" s="34">
        <f>IF(OR(A42="",F42=""),"",IFERROR(VLOOKUP(F42,Assumptions!$A$5:$C$10,3,FALSE),""))</f>
        <v/>
      </c>
      <c r="O42" s="34">
        <f>IF(A42="","",IFERROR(IF(OR(L42="",M42="",N42=""),"",IF(AND(I42="Converted",K42="Qualified",L42&gt;=N42),L42*M42,0)),""))</f>
        <v/>
      </c>
      <c r="P42" s="16" t="n"/>
      <c r="Q42" s="36" t="n"/>
      <c r="R42" s="16" t="n"/>
      <c r="S42" s="23">
        <f>IF(A42="","",IFERROR(IF(F42="","Check source",IF(M42="","Check source setup",IF(H42="","Add referral date",IF(I42="","Add conversion status",IF(AND(I42="Converted",J42=""),"Add converted date",IF(AND(I42&lt;&gt;"Converted",J42&lt;&gt;""),"Check converted date",IF(K42="","Add qualification status",IF(AND(K42="Qualified",OR(L42="",N42="",L42&lt;N42)),"Check qualification",IF(P42="","Add payment status",IF(AND(P42="Paid",Q42=""),"Add payment date",IF(AND(P42&lt;&gt;"Paid",Q42&lt;&gt;""),"Check payment status",IF(AND(O42&gt;0,P42="Unpaid",TODAY()-IF(J42&lt;&gt;"",J42,H42)&gt;Assumptions!$B$2),"Review overdue","")))))))))))),"Check entry"))</f>
        <v/>
      </c>
    </row>
    <row r="43" ht="30" customHeight="1">
      <c r="A43" s="16" t="n"/>
      <c r="B43" s="17" t="n"/>
      <c r="C43" s="17" t="n"/>
      <c r="D43" s="16" t="n"/>
      <c r="E43" s="16" t="n"/>
      <c r="F43" s="17" t="n"/>
      <c r="G43" s="16" t="n"/>
      <c r="H43" s="36" t="n"/>
      <c r="I43" s="16" t="n"/>
      <c r="J43" s="36" t="n"/>
      <c r="K43" s="16" t="n"/>
      <c r="L43" s="37" t="n"/>
      <c r="M43" s="38">
        <f>IF(OR(A43="",F43=""),"",IFERROR(VLOOKUP(F43,Assumptions!$A$5:$C$10,2,FALSE),""))</f>
        <v/>
      </c>
      <c r="N43" s="35">
        <f>IF(OR(A43="",F43=""),"",IFERROR(VLOOKUP(F43,Assumptions!$A$5:$C$10,3,FALSE),""))</f>
        <v/>
      </c>
      <c r="O43" s="35">
        <f>IF(A43="","",IFERROR(IF(OR(L43="",M43="",N43=""),"",IF(AND(I43="Converted",K43="Qualified",L43&gt;=N43),L43*M43,0)),""))</f>
        <v/>
      </c>
      <c r="P43" s="16" t="n"/>
      <c r="Q43" s="36" t="n"/>
      <c r="R43" s="16" t="n"/>
      <c r="S43" s="21">
        <f>IF(A43="","",IFERROR(IF(F43="","Check source",IF(M43="","Check source setup",IF(H43="","Add referral date",IF(I43="","Add conversion status",IF(AND(I43="Converted",J43=""),"Add converted date",IF(AND(I43&lt;&gt;"Converted",J43&lt;&gt;""),"Check converted date",IF(K43="","Add qualification status",IF(AND(K43="Qualified",OR(L43="",N43="",L43&lt;N43)),"Check qualification",IF(P43="","Add payment status",IF(AND(P43="Paid",Q43=""),"Add payment date",IF(AND(P43&lt;&gt;"Paid",Q43&lt;&gt;""),"Check payment status",IF(AND(O43&gt;0,P43="Unpaid",TODAY()-IF(J43&lt;&gt;"",J43,H43)&gt;Assumptions!$B$2),"Review overdue","")))))))))))),"Check entry"))</f>
        <v/>
      </c>
    </row>
    <row r="44" ht="30" customHeight="1">
      <c r="A44" s="16" t="n"/>
      <c r="B44" s="17" t="n"/>
      <c r="C44" s="17" t="n"/>
      <c r="D44" s="16" t="n"/>
      <c r="E44" s="16" t="n"/>
      <c r="F44" s="17" t="n"/>
      <c r="G44" s="16" t="n"/>
      <c r="H44" s="36" t="n"/>
      <c r="I44" s="16" t="n"/>
      <c r="J44" s="36" t="n"/>
      <c r="K44" s="16" t="n"/>
      <c r="L44" s="37" t="n"/>
      <c r="M44" s="39">
        <f>IF(OR(A44="",F44=""),"",IFERROR(VLOOKUP(F44,Assumptions!$A$5:$C$10,2,FALSE),""))</f>
        <v/>
      </c>
      <c r="N44" s="34">
        <f>IF(OR(A44="",F44=""),"",IFERROR(VLOOKUP(F44,Assumptions!$A$5:$C$10,3,FALSE),""))</f>
        <v/>
      </c>
      <c r="O44" s="34">
        <f>IF(A44="","",IFERROR(IF(OR(L44="",M44="",N44=""),"",IF(AND(I44="Converted",K44="Qualified",L44&gt;=N44),L44*M44,0)),""))</f>
        <v/>
      </c>
      <c r="P44" s="16" t="n"/>
      <c r="Q44" s="36" t="n"/>
      <c r="R44" s="16" t="n"/>
      <c r="S44" s="23">
        <f>IF(A44="","",IFERROR(IF(F44="","Check source",IF(M44="","Check source setup",IF(H44="","Add referral date",IF(I44="","Add conversion status",IF(AND(I44="Converted",J44=""),"Add converted date",IF(AND(I44&lt;&gt;"Converted",J44&lt;&gt;""),"Check converted date",IF(K44="","Add qualification status",IF(AND(K44="Qualified",OR(L44="",N44="",L44&lt;N44)),"Check qualification",IF(P44="","Add payment status",IF(AND(P44="Paid",Q44=""),"Add payment date",IF(AND(P44&lt;&gt;"Paid",Q44&lt;&gt;""),"Check payment status",IF(AND(O44&gt;0,P44="Unpaid",TODAY()-IF(J44&lt;&gt;"",J44,H44)&gt;Assumptions!$B$2),"Review overdue","")))))))))))),"Check entry"))</f>
        <v/>
      </c>
    </row>
    <row r="45" ht="30" customHeight="1">
      <c r="A45" s="16" t="n"/>
      <c r="B45" s="17" t="n"/>
      <c r="C45" s="17" t="n"/>
      <c r="D45" s="16" t="n"/>
      <c r="E45" s="16" t="n"/>
      <c r="F45" s="17" t="n"/>
      <c r="G45" s="16" t="n"/>
      <c r="H45" s="36" t="n"/>
      <c r="I45" s="16" t="n"/>
      <c r="J45" s="36" t="n"/>
      <c r="K45" s="16" t="n"/>
      <c r="L45" s="37" t="n"/>
      <c r="M45" s="38">
        <f>IF(OR(A45="",F45=""),"",IFERROR(VLOOKUP(F45,Assumptions!$A$5:$C$10,2,FALSE),""))</f>
        <v/>
      </c>
      <c r="N45" s="35">
        <f>IF(OR(A45="",F45=""),"",IFERROR(VLOOKUP(F45,Assumptions!$A$5:$C$10,3,FALSE),""))</f>
        <v/>
      </c>
      <c r="O45" s="35">
        <f>IF(A45="","",IFERROR(IF(OR(L45="",M45="",N45=""),"",IF(AND(I45="Converted",K45="Qualified",L45&gt;=N45),L45*M45,0)),""))</f>
        <v/>
      </c>
      <c r="P45" s="16" t="n"/>
      <c r="Q45" s="36" t="n"/>
      <c r="R45" s="16" t="n"/>
      <c r="S45" s="21">
        <f>IF(A45="","",IFERROR(IF(F45="","Check source",IF(M45="","Check source setup",IF(H45="","Add referral date",IF(I45="","Add conversion status",IF(AND(I45="Converted",J45=""),"Add converted date",IF(AND(I45&lt;&gt;"Converted",J45&lt;&gt;""),"Check converted date",IF(K45="","Add qualification status",IF(AND(K45="Qualified",OR(L45="",N45="",L45&lt;N45)),"Check qualification",IF(P45="","Add payment status",IF(AND(P45="Paid",Q45=""),"Add payment date",IF(AND(P45&lt;&gt;"Paid",Q45&lt;&gt;""),"Check payment status",IF(AND(O45&gt;0,P45="Unpaid",TODAY()-IF(J45&lt;&gt;"",J45,H45)&gt;Assumptions!$B$2),"Review overdue","")))))))))))),"Check entry"))</f>
        <v/>
      </c>
    </row>
    <row r="46" ht="30" customHeight="1">
      <c r="A46" s="16" t="n"/>
      <c r="B46" s="17" t="n"/>
      <c r="C46" s="17" t="n"/>
      <c r="D46" s="16" t="n"/>
      <c r="E46" s="16" t="n"/>
      <c r="F46" s="17" t="n"/>
      <c r="G46" s="16" t="n"/>
      <c r="H46" s="36" t="n"/>
      <c r="I46" s="16" t="n"/>
      <c r="J46" s="36" t="n"/>
      <c r="K46" s="16" t="n"/>
      <c r="L46" s="37" t="n"/>
      <c r="M46" s="39">
        <f>IF(OR(A46="",F46=""),"",IFERROR(VLOOKUP(F46,Assumptions!$A$5:$C$10,2,FALSE),""))</f>
        <v/>
      </c>
      <c r="N46" s="34">
        <f>IF(OR(A46="",F46=""),"",IFERROR(VLOOKUP(F46,Assumptions!$A$5:$C$10,3,FALSE),""))</f>
        <v/>
      </c>
      <c r="O46" s="34">
        <f>IF(A46="","",IFERROR(IF(OR(L46="",M46="",N46=""),"",IF(AND(I46="Converted",K46="Qualified",L46&gt;=N46),L46*M46,0)),""))</f>
        <v/>
      </c>
      <c r="P46" s="16" t="n"/>
      <c r="Q46" s="36" t="n"/>
      <c r="R46" s="16" t="n"/>
      <c r="S46" s="23">
        <f>IF(A46="","",IFERROR(IF(F46="","Check source",IF(M46="","Check source setup",IF(H46="","Add referral date",IF(I46="","Add conversion status",IF(AND(I46="Converted",J46=""),"Add converted date",IF(AND(I46&lt;&gt;"Converted",J46&lt;&gt;""),"Check converted date",IF(K46="","Add qualification status",IF(AND(K46="Qualified",OR(L46="",N46="",L46&lt;N46)),"Check qualification",IF(P46="","Add payment status",IF(AND(P46="Paid",Q46=""),"Add payment date",IF(AND(P46&lt;&gt;"Paid",Q46&lt;&gt;""),"Check payment status",IF(AND(O46&gt;0,P46="Unpaid",TODAY()-IF(J46&lt;&gt;"",J46,H46)&gt;Assumptions!$B$2),"Review overdue","")))))))))))),"Check entry"))</f>
        <v/>
      </c>
    </row>
    <row r="47" ht="30" customHeight="1">
      <c r="A47" s="16" t="n"/>
      <c r="B47" s="17" t="n"/>
      <c r="C47" s="17" t="n"/>
      <c r="D47" s="16" t="n"/>
      <c r="E47" s="16" t="n"/>
      <c r="F47" s="17" t="n"/>
      <c r="G47" s="16" t="n"/>
      <c r="H47" s="36" t="n"/>
      <c r="I47" s="16" t="n"/>
      <c r="J47" s="36" t="n"/>
      <c r="K47" s="16" t="n"/>
      <c r="L47" s="37" t="n"/>
      <c r="M47" s="38">
        <f>IF(OR(A47="",F47=""),"",IFERROR(VLOOKUP(F47,Assumptions!$A$5:$C$10,2,FALSE),""))</f>
        <v/>
      </c>
      <c r="N47" s="35">
        <f>IF(OR(A47="",F47=""),"",IFERROR(VLOOKUP(F47,Assumptions!$A$5:$C$10,3,FALSE),""))</f>
        <v/>
      </c>
      <c r="O47" s="35">
        <f>IF(A47="","",IFERROR(IF(OR(L47="",M47="",N47=""),"",IF(AND(I47="Converted",K47="Qualified",L47&gt;=N47),L47*M47,0)),""))</f>
        <v/>
      </c>
      <c r="P47" s="16" t="n"/>
      <c r="Q47" s="36" t="n"/>
      <c r="R47" s="16" t="n"/>
      <c r="S47" s="21">
        <f>IF(A47="","",IFERROR(IF(F47="","Check source",IF(M47="","Check source setup",IF(H47="","Add referral date",IF(I47="","Add conversion status",IF(AND(I47="Converted",J47=""),"Add converted date",IF(AND(I47&lt;&gt;"Converted",J47&lt;&gt;""),"Check converted date",IF(K47="","Add qualification status",IF(AND(K47="Qualified",OR(L47="",N47="",L47&lt;N47)),"Check qualification",IF(P47="","Add payment status",IF(AND(P47="Paid",Q47=""),"Add payment date",IF(AND(P47&lt;&gt;"Paid",Q47&lt;&gt;""),"Check payment status",IF(AND(O47&gt;0,P47="Unpaid",TODAY()-IF(J47&lt;&gt;"",J47,H47)&gt;Assumptions!$B$2),"Review overdue","")))))))))))),"Check entry"))</f>
        <v/>
      </c>
    </row>
    <row r="48" ht="30" customHeight="1">
      <c r="A48" s="16" t="n"/>
      <c r="B48" s="17" t="n"/>
      <c r="C48" s="17" t="n"/>
      <c r="D48" s="16" t="n"/>
      <c r="E48" s="16" t="n"/>
      <c r="F48" s="17" t="n"/>
      <c r="G48" s="16" t="n"/>
      <c r="H48" s="36" t="n"/>
      <c r="I48" s="16" t="n"/>
      <c r="J48" s="36" t="n"/>
      <c r="K48" s="16" t="n"/>
      <c r="L48" s="37" t="n"/>
      <c r="M48" s="39">
        <f>IF(OR(A48="",F48=""),"",IFERROR(VLOOKUP(F48,Assumptions!$A$5:$C$10,2,FALSE),""))</f>
        <v/>
      </c>
      <c r="N48" s="34">
        <f>IF(OR(A48="",F48=""),"",IFERROR(VLOOKUP(F48,Assumptions!$A$5:$C$10,3,FALSE),""))</f>
        <v/>
      </c>
      <c r="O48" s="34">
        <f>IF(A48="","",IFERROR(IF(OR(L48="",M48="",N48=""),"",IF(AND(I48="Converted",K48="Qualified",L48&gt;=N48),L48*M48,0)),""))</f>
        <v/>
      </c>
      <c r="P48" s="16" t="n"/>
      <c r="Q48" s="36" t="n"/>
      <c r="R48" s="16" t="n"/>
      <c r="S48" s="23">
        <f>IF(A48="","",IFERROR(IF(F48="","Check source",IF(M48="","Check source setup",IF(H48="","Add referral date",IF(I48="","Add conversion status",IF(AND(I48="Converted",J48=""),"Add converted date",IF(AND(I48&lt;&gt;"Converted",J48&lt;&gt;""),"Check converted date",IF(K48="","Add qualification status",IF(AND(K48="Qualified",OR(L48="",N48="",L48&lt;N48)),"Check qualification",IF(P48="","Add payment status",IF(AND(P48="Paid",Q48=""),"Add payment date",IF(AND(P48&lt;&gt;"Paid",Q48&lt;&gt;""),"Check payment status",IF(AND(O48&gt;0,P48="Unpaid",TODAY()-IF(J48&lt;&gt;"",J48,H48)&gt;Assumptions!$B$2),"Review overdue","")))))))))))),"Check entry"))</f>
        <v/>
      </c>
    </row>
    <row r="49" ht="30" customHeight="1">
      <c r="A49" s="16" t="n"/>
      <c r="B49" s="17" t="n"/>
      <c r="C49" s="17" t="n"/>
      <c r="D49" s="16" t="n"/>
      <c r="E49" s="16" t="n"/>
      <c r="F49" s="17" t="n"/>
      <c r="G49" s="16" t="n"/>
      <c r="H49" s="36" t="n"/>
      <c r="I49" s="16" t="n"/>
      <c r="J49" s="36" t="n"/>
      <c r="K49" s="16" t="n"/>
      <c r="L49" s="37" t="n"/>
      <c r="M49" s="38">
        <f>IF(OR(A49="",F49=""),"",IFERROR(VLOOKUP(F49,Assumptions!$A$5:$C$10,2,FALSE),""))</f>
        <v/>
      </c>
      <c r="N49" s="35">
        <f>IF(OR(A49="",F49=""),"",IFERROR(VLOOKUP(F49,Assumptions!$A$5:$C$10,3,FALSE),""))</f>
        <v/>
      </c>
      <c r="O49" s="35">
        <f>IF(A49="","",IFERROR(IF(OR(L49="",M49="",N49=""),"",IF(AND(I49="Converted",K49="Qualified",L49&gt;=N49),L49*M49,0)),""))</f>
        <v/>
      </c>
      <c r="P49" s="16" t="n"/>
      <c r="Q49" s="36" t="n"/>
      <c r="R49" s="16" t="n"/>
      <c r="S49" s="21">
        <f>IF(A49="","",IFERROR(IF(F49="","Check source",IF(M49="","Check source setup",IF(H49="","Add referral date",IF(I49="","Add conversion status",IF(AND(I49="Converted",J49=""),"Add converted date",IF(AND(I49&lt;&gt;"Converted",J49&lt;&gt;""),"Check converted date",IF(K49="","Add qualification status",IF(AND(K49="Qualified",OR(L49="",N49="",L49&lt;N49)),"Check qualification",IF(P49="","Add payment status",IF(AND(P49="Paid",Q49=""),"Add payment date",IF(AND(P49&lt;&gt;"Paid",Q49&lt;&gt;""),"Check payment status",IF(AND(O49&gt;0,P49="Unpaid",TODAY()-IF(J49&lt;&gt;"",J49,H49)&gt;Assumptions!$B$2),"Review overdue","")))))))))))),"Check entry"))</f>
        <v/>
      </c>
    </row>
    <row r="50" ht="30" customHeight="1">
      <c r="A50" s="16" t="n"/>
      <c r="B50" s="17" t="n"/>
      <c r="C50" s="17" t="n"/>
      <c r="D50" s="16" t="n"/>
      <c r="E50" s="16" t="n"/>
      <c r="F50" s="17" t="n"/>
      <c r="G50" s="16" t="n"/>
      <c r="H50" s="36" t="n"/>
      <c r="I50" s="16" t="n"/>
      <c r="J50" s="36" t="n"/>
      <c r="K50" s="16" t="n"/>
      <c r="L50" s="37" t="n"/>
      <c r="M50" s="39">
        <f>IF(OR(A50="",F50=""),"",IFERROR(VLOOKUP(F50,Assumptions!$A$5:$C$10,2,FALSE),""))</f>
        <v/>
      </c>
      <c r="N50" s="34">
        <f>IF(OR(A50="",F50=""),"",IFERROR(VLOOKUP(F50,Assumptions!$A$5:$C$10,3,FALSE),""))</f>
        <v/>
      </c>
      <c r="O50" s="34">
        <f>IF(A50="","",IFERROR(IF(OR(L50="",M50="",N50=""),"",IF(AND(I50="Converted",K50="Qualified",L50&gt;=N50),L50*M50,0)),""))</f>
        <v/>
      </c>
      <c r="P50" s="16" t="n"/>
      <c r="Q50" s="36" t="n"/>
      <c r="R50" s="16" t="n"/>
      <c r="S50" s="23">
        <f>IF(A50="","",IFERROR(IF(F50="","Check source",IF(M50="","Check source setup",IF(H50="","Add referral date",IF(I50="","Add conversion status",IF(AND(I50="Converted",J50=""),"Add converted date",IF(AND(I50&lt;&gt;"Converted",J50&lt;&gt;""),"Check converted date",IF(K50="","Add qualification status",IF(AND(K50="Qualified",OR(L50="",N50="",L50&lt;N50)),"Check qualification",IF(P50="","Add payment status",IF(AND(P50="Paid",Q50=""),"Add payment date",IF(AND(P50&lt;&gt;"Paid",Q50&lt;&gt;""),"Check payment status",IF(AND(O50&gt;0,P50="Unpaid",TODAY()-IF(J50&lt;&gt;"",J50,H50)&gt;Assumptions!$B$2),"Review overdue","")))))))))))),"Check entry"))</f>
        <v/>
      </c>
    </row>
    <row r="51" ht="30" customHeight="1">
      <c r="A51" s="16" t="n"/>
      <c r="B51" s="17" t="n"/>
      <c r="C51" s="17" t="n"/>
      <c r="D51" s="16" t="n"/>
      <c r="E51" s="16" t="n"/>
      <c r="F51" s="17" t="n"/>
      <c r="G51" s="16" t="n"/>
      <c r="H51" s="36" t="n"/>
      <c r="I51" s="16" t="n"/>
      <c r="J51" s="36" t="n"/>
      <c r="K51" s="16" t="n"/>
      <c r="L51" s="37" t="n"/>
      <c r="M51" s="38">
        <f>IF(OR(A51="",F51=""),"",IFERROR(VLOOKUP(F51,Assumptions!$A$5:$C$10,2,FALSE),""))</f>
        <v/>
      </c>
      <c r="N51" s="35">
        <f>IF(OR(A51="",F51=""),"",IFERROR(VLOOKUP(F51,Assumptions!$A$5:$C$10,3,FALSE),""))</f>
        <v/>
      </c>
      <c r="O51" s="35">
        <f>IF(A51="","",IFERROR(IF(OR(L51="",M51="",N51=""),"",IF(AND(I51="Converted",K51="Qualified",L51&gt;=N51),L51*M51,0)),""))</f>
        <v/>
      </c>
      <c r="P51" s="16" t="n"/>
      <c r="Q51" s="36" t="n"/>
      <c r="R51" s="16" t="n"/>
      <c r="S51" s="21">
        <f>IF(A51="","",IFERROR(IF(F51="","Check source",IF(M51="","Check source setup",IF(H51="","Add referral date",IF(I51="","Add conversion status",IF(AND(I51="Converted",J51=""),"Add converted date",IF(AND(I51&lt;&gt;"Converted",J51&lt;&gt;""),"Check converted date",IF(K51="","Add qualification status",IF(AND(K51="Qualified",OR(L51="",N51="",L51&lt;N51)),"Check qualification",IF(P51="","Add payment status",IF(AND(P51="Paid",Q51=""),"Add payment date",IF(AND(P51&lt;&gt;"Paid",Q51&lt;&gt;""),"Check payment status",IF(AND(O51&gt;0,P51="Unpaid",TODAY()-IF(J51&lt;&gt;"",J51,H51)&gt;Assumptions!$B$2),"Review overdue","")))))))))))),"Check entry"))</f>
        <v/>
      </c>
    </row>
    <row r="52" ht="30" customHeight="1">
      <c r="A52" s="16" t="n"/>
      <c r="B52" s="17" t="n"/>
      <c r="C52" s="17" t="n"/>
      <c r="D52" s="16" t="n"/>
      <c r="E52" s="16" t="n"/>
      <c r="F52" s="17" t="n"/>
      <c r="G52" s="16" t="n"/>
      <c r="H52" s="36" t="n"/>
      <c r="I52" s="16" t="n"/>
      <c r="J52" s="36" t="n"/>
      <c r="K52" s="16" t="n"/>
      <c r="L52" s="37" t="n"/>
      <c r="M52" s="39">
        <f>IF(OR(A52="",F52=""),"",IFERROR(VLOOKUP(F52,Assumptions!$A$5:$C$10,2,FALSE),""))</f>
        <v/>
      </c>
      <c r="N52" s="34">
        <f>IF(OR(A52="",F52=""),"",IFERROR(VLOOKUP(F52,Assumptions!$A$5:$C$10,3,FALSE),""))</f>
        <v/>
      </c>
      <c r="O52" s="34">
        <f>IF(A52="","",IFERROR(IF(OR(L52="",M52="",N52=""),"",IF(AND(I52="Converted",K52="Qualified",L52&gt;=N52),L52*M52,0)),""))</f>
        <v/>
      </c>
      <c r="P52" s="16" t="n"/>
      <c r="Q52" s="36" t="n"/>
      <c r="R52" s="16" t="n"/>
      <c r="S52" s="23">
        <f>IF(A52="","",IFERROR(IF(F52="","Check source",IF(M52="","Check source setup",IF(H52="","Add referral date",IF(I52="","Add conversion status",IF(AND(I52="Converted",J52=""),"Add converted date",IF(AND(I52&lt;&gt;"Converted",J52&lt;&gt;""),"Check converted date",IF(K52="","Add qualification status",IF(AND(K52="Qualified",OR(L52="",N52="",L52&lt;N52)),"Check qualification",IF(P52="","Add payment status",IF(AND(P52="Paid",Q52=""),"Add payment date",IF(AND(P52&lt;&gt;"Paid",Q52&lt;&gt;""),"Check payment status",IF(AND(O52&gt;0,P52="Unpaid",TODAY()-IF(J52&lt;&gt;"",J52,H52)&gt;Assumptions!$B$2),"Review overdue","")))))))))))),"Check entry"))</f>
        <v/>
      </c>
    </row>
    <row r="53" ht="30" customHeight="1">
      <c r="A53" s="16" t="n"/>
      <c r="B53" s="17" t="n"/>
      <c r="C53" s="17" t="n"/>
      <c r="D53" s="16" t="n"/>
      <c r="E53" s="16" t="n"/>
      <c r="F53" s="17" t="n"/>
      <c r="G53" s="16" t="n"/>
      <c r="H53" s="36" t="n"/>
      <c r="I53" s="16" t="n"/>
      <c r="J53" s="36" t="n"/>
      <c r="K53" s="16" t="n"/>
      <c r="L53" s="37" t="n"/>
      <c r="M53" s="38">
        <f>IF(OR(A53="",F53=""),"",IFERROR(VLOOKUP(F53,Assumptions!$A$5:$C$10,2,FALSE),""))</f>
        <v/>
      </c>
      <c r="N53" s="35">
        <f>IF(OR(A53="",F53=""),"",IFERROR(VLOOKUP(F53,Assumptions!$A$5:$C$10,3,FALSE),""))</f>
        <v/>
      </c>
      <c r="O53" s="35">
        <f>IF(A53="","",IFERROR(IF(OR(L53="",M53="",N53=""),"",IF(AND(I53="Converted",K53="Qualified",L53&gt;=N53),L53*M53,0)),""))</f>
        <v/>
      </c>
      <c r="P53" s="16" t="n"/>
      <c r="Q53" s="36" t="n"/>
      <c r="R53" s="16" t="n"/>
      <c r="S53" s="21">
        <f>IF(A53="","",IFERROR(IF(F53="","Check source",IF(M53="","Check source setup",IF(H53="","Add referral date",IF(I53="","Add conversion status",IF(AND(I53="Converted",J53=""),"Add converted date",IF(AND(I53&lt;&gt;"Converted",J53&lt;&gt;""),"Check converted date",IF(K53="","Add qualification status",IF(AND(K53="Qualified",OR(L53="",N53="",L53&lt;N53)),"Check qualification",IF(P53="","Add payment status",IF(AND(P53="Paid",Q53=""),"Add payment date",IF(AND(P53&lt;&gt;"Paid",Q53&lt;&gt;""),"Check payment status",IF(AND(O53&gt;0,P53="Unpaid",TODAY()-IF(J53&lt;&gt;"",J53,H53)&gt;Assumptions!$B$2),"Review overdue","")))))))))))),"Check entry"))</f>
        <v/>
      </c>
    </row>
    <row r="54" ht="30" customHeight="1">
      <c r="A54" s="16" t="n"/>
      <c r="B54" s="17" t="n"/>
      <c r="C54" s="17" t="n"/>
      <c r="D54" s="16" t="n"/>
      <c r="E54" s="16" t="n"/>
      <c r="F54" s="17" t="n"/>
      <c r="G54" s="16" t="n"/>
      <c r="H54" s="36" t="n"/>
      <c r="I54" s="16" t="n"/>
      <c r="J54" s="36" t="n"/>
      <c r="K54" s="16" t="n"/>
      <c r="L54" s="37" t="n"/>
      <c r="M54" s="39">
        <f>IF(OR(A54="",F54=""),"",IFERROR(VLOOKUP(F54,Assumptions!$A$5:$C$10,2,FALSE),""))</f>
        <v/>
      </c>
      <c r="N54" s="34">
        <f>IF(OR(A54="",F54=""),"",IFERROR(VLOOKUP(F54,Assumptions!$A$5:$C$10,3,FALSE),""))</f>
        <v/>
      </c>
      <c r="O54" s="34">
        <f>IF(A54="","",IFERROR(IF(OR(L54="",M54="",N54=""),"",IF(AND(I54="Converted",K54="Qualified",L54&gt;=N54),L54*M54,0)),""))</f>
        <v/>
      </c>
      <c r="P54" s="16" t="n"/>
      <c r="Q54" s="36" t="n"/>
      <c r="R54" s="16" t="n"/>
      <c r="S54" s="23">
        <f>IF(A54="","",IFERROR(IF(F54="","Check source",IF(M54="","Check source setup",IF(H54="","Add referral date",IF(I54="","Add conversion status",IF(AND(I54="Converted",J54=""),"Add converted date",IF(AND(I54&lt;&gt;"Converted",J54&lt;&gt;""),"Check converted date",IF(K54="","Add qualification status",IF(AND(K54="Qualified",OR(L54="",N54="",L54&lt;N54)),"Check qualification",IF(P54="","Add payment status",IF(AND(P54="Paid",Q54=""),"Add payment date",IF(AND(P54&lt;&gt;"Paid",Q54&lt;&gt;""),"Check payment status",IF(AND(O54&gt;0,P54="Unpaid",TODAY()-IF(J54&lt;&gt;"",J54,H54)&gt;Assumptions!$B$2),"Review overdue","")))))))))))),"Check entry"))</f>
        <v/>
      </c>
    </row>
    <row r="55" ht="30" customHeight="1">
      <c r="A55" s="16" t="n"/>
      <c r="B55" s="17" t="n"/>
      <c r="C55" s="17" t="n"/>
      <c r="D55" s="16" t="n"/>
      <c r="E55" s="16" t="n"/>
      <c r="F55" s="17" t="n"/>
      <c r="G55" s="16" t="n"/>
      <c r="H55" s="36" t="n"/>
      <c r="I55" s="16" t="n"/>
      <c r="J55" s="36" t="n"/>
      <c r="K55" s="16" t="n"/>
      <c r="L55" s="37" t="n"/>
      <c r="M55" s="38">
        <f>IF(OR(A55="",F55=""),"",IFERROR(VLOOKUP(F55,Assumptions!$A$5:$C$10,2,FALSE),""))</f>
        <v/>
      </c>
      <c r="N55" s="35">
        <f>IF(OR(A55="",F55=""),"",IFERROR(VLOOKUP(F55,Assumptions!$A$5:$C$10,3,FALSE),""))</f>
        <v/>
      </c>
      <c r="O55" s="35">
        <f>IF(A55="","",IFERROR(IF(OR(L55="",M55="",N55=""),"",IF(AND(I55="Converted",K55="Qualified",L55&gt;=N55),L55*M55,0)),""))</f>
        <v/>
      </c>
      <c r="P55" s="16" t="n"/>
      <c r="Q55" s="36" t="n"/>
      <c r="R55" s="16" t="n"/>
      <c r="S55" s="21">
        <f>IF(A55="","",IFERROR(IF(F55="","Check source",IF(M55="","Check source setup",IF(H55="","Add referral date",IF(I55="","Add conversion status",IF(AND(I55="Converted",J55=""),"Add converted date",IF(AND(I55&lt;&gt;"Converted",J55&lt;&gt;""),"Check converted date",IF(K55="","Add qualification status",IF(AND(K55="Qualified",OR(L55="",N55="",L55&lt;N55)),"Check qualification",IF(P55="","Add payment status",IF(AND(P55="Paid",Q55=""),"Add payment date",IF(AND(P55&lt;&gt;"Paid",Q55&lt;&gt;""),"Check payment status",IF(AND(O55&gt;0,P55="Unpaid",TODAY()-IF(J55&lt;&gt;"",J55,H55)&gt;Assumptions!$B$2),"Review overdue","")))))))))))),"Check entry"))</f>
        <v/>
      </c>
    </row>
    <row r="56" ht="30" customHeight="1">
      <c r="A56" s="16" t="n"/>
      <c r="B56" s="17" t="n"/>
      <c r="C56" s="17" t="n"/>
      <c r="D56" s="16" t="n"/>
      <c r="E56" s="16" t="n"/>
      <c r="F56" s="17" t="n"/>
      <c r="G56" s="16" t="n"/>
      <c r="H56" s="36" t="n"/>
      <c r="I56" s="16" t="n"/>
      <c r="J56" s="36" t="n"/>
      <c r="K56" s="16" t="n"/>
      <c r="L56" s="37" t="n"/>
      <c r="M56" s="39">
        <f>IF(OR(A56="",F56=""),"",IFERROR(VLOOKUP(F56,Assumptions!$A$5:$C$10,2,FALSE),""))</f>
        <v/>
      </c>
      <c r="N56" s="34">
        <f>IF(OR(A56="",F56=""),"",IFERROR(VLOOKUP(F56,Assumptions!$A$5:$C$10,3,FALSE),""))</f>
        <v/>
      </c>
      <c r="O56" s="34">
        <f>IF(A56="","",IFERROR(IF(OR(L56="",M56="",N56=""),"",IF(AND(I56="Converted",K56="Qualified",L56&gt;=N56),L56*M56,0)),""))</f>
        <v/>
      </c>
      <c r="P56" s="16" t="n"/>
      <c r="Q56" s="36" t="n"/>
      <c r="R56" s="16" t="n"/>
      <c r="S56" s="23">
        <f>IF(A56="","",IFERROR(IF(F56="","Check source",IF(M56="","Check source setup",IF(H56="","Add referral date",IF(I56="","Add conversion status",IF(AND(I56="Converted",J56=""),"Add converted date",IF(AND(I56&lt;&gt;"Converted",J56&lt;&gt;""),"Check converted date",IF(K56="","Add qualification status",IF(AND(K56="Qualified",OR(L56="",N56="",L56&lt;N56)),"Check qualification",IF(P56="","Add payment status",IF(AND(P56="Paid",Q56=""),"Add payment date",IF(AND(P56&lt;&gt;"Paid",Q56&lt;&gt;""),"Check payment status",IF(AND(O56&gt;0,P56="Unpaid",TODAY()-IF(J56&lt;&gt;"",J56,H56)&gt;Assumptions!$B$2),"Review overdue","")))))))))))),"Check entry"))</f>
        <v/>
      </c>
    </row>
    <row r="57" ht="30" customHeight="1">
      <c r="A57" s="16" t="n"/>
      <c r="B57" s="17" t="n"/>
      <c r="C57" s="17" t="n"/>
      <c r="D57" s="16" t="n"/>
      <c r="E57" s="16" t="n"/>
      <c r="F57" s="17" t="n"/>
      <c r="G57" s="16" t="n"/>
      <c r="H57" s="36" t="n"/>
      <c r="I57" s="16" t="n"/>
      <c r="J57" s="36" t="n"/>
      <c r="K57" s="16" t="n"/>
      <c r="L57" s="37" t="n"/>
      <c r="M57" s="38">
        <f>IF(OR(A57="",F57=""),"",IFERROR(VLOOKUP(F57,Assumptions!$A$5:$C$10,2,FALSE),""))</f>
        <v/>
      </c>
      <c r="N57" s="35">
        <f>IF(OR(A57="",F57=""),"",IFERROR(VLOOKUP(F57,Assumptions!$A$5:$C$10,3,FALSE),""))</f>
        <v/>
      </c>
      <c r="O57" s="35">
        <f>IF(A57="","",IFERROR(IF(OR(L57="",M57="",N57=""),"",IF(AND(I57="Converted",K57="Qualified",L57&gt;=N57),L57*M57,0)),""))</f>
        <v/>
      </c>
      <c r="P57" s="16" t="n"/>
      <c r="Q57" s="36" t="n"/>
      <c r="R57" s="16" t="n"/>
      <c r="S57" s="21">
        <f>IF(A57="","",IFERROR(IF(F57="","Check source",IF(M57="","Check source setup",IF(H57="","Add referral date",IF(I57="","Add conversion status",IF(AND(I57="Converted",J57=""),"Add converted date",IF(AND(I57&lt;&gt;"Converted",J57&lt;&gt;""),"Check converted date",IF(K57="","Add qualification status",IF(AND(K57="Qualified",OR(L57="",N57="",L57&lt;N57)),"Check qualification",IF(P57="","Add payment status",IF(AND(P57="Paid",Q57=""),"Add payment date",IF(AND(P57&lt;&gt;"Paid",Q57&lt;&gt;""),"Check payment status",IF(AND(O57&gt;0,P57="Unpaid",TODAY()-IF(J57&lt;&gt;"",J57,H57)&gt;Assumptions!$B$2),"Review overdue","")))))))))))),"Check entry"))</f>
        <v/>
      </c>
    </row>
    <row r="58" ht="30" customHeight="1">
      <c r="A58" s="16" t="n"/>
      <c r="B58" s="17" t="n"/>
      <c r="C58" s="17" t="n"/>
      <c r="D58" s="16" t="n"/>
      <c r="E58" s="16" t="n"/>
      <c r="F58" s="17" t="n"/>
      <c r="G58" s="16" t="n"/>
      <c r="H58" s="36" t="n"/>
      <c r="I58" s="16" t="n"/>
      <c r="J58" s="36" t="n"/>
      <c r="K58" s="16" t="n"/>
      <c r="L58" s="37" t="n"/>
      <c r="M58" s="39">
        <f>IF(OR(A58="",F58=""),"",IFERROR(VLOOKUP(F58,Assumptions!$A$5:$C$10,2,FALSE),""))</f>
        <v/>
      </c>
      <c r="N58" s="34">
        <f>IF(OR(A58="",F58=""),"",IFERROR(VLOOKUP(F58,Assumptions!$A$5:$C$10,3,FALSE),""))</f>
        <v/>
      </c>
      <c r="O58" s="34">
        <f>IF(A58="","",IFERROR(IF(OR(L58="",M58="",N58=""),"",IF(AND(I58="Converted",K58="Qualified",L58&gt;=N58),L58*M58,0)),""))</f>
        <v/>
      </c>
      <c r="P58" s="16" t="n"/>
      <c r="Q58" s="36" t="n"/>
      <c r="R58" s="16" t="n"/>
      <c r="S58" s="23">
        <f>IF(A58="","",IFERROR(IF(F58="","Check source",IF(M58="","Check source setup",IF(H58="","Add referral date",IF(I58="","Add conversion status",IF(AND(I58="Converted",J58=""),"Add converted date",IF(AND(I58&lt;&gt;"Converted",J58&lt;&gt;""),"Check converted date",IF(K58="","Add qualification status",IF(AND(K58="Qualified",OR(L58="",N58="",L58&lt;N58)),"Check qualification",IF(P58="","Add payment status",IF(AND(P58="Paid",Q58=""),"Add payment date",IF(AND(P58&lt;&gt;"Paid",Q58&lt;&gt;""),"Check payment status",IF(AND(O58&gt;0,P58="Unpaid",TODAY()-IF(J58&lt;&gt;"",J58,H58)&gt;Assumptions!$B$2),"Review overdue","")))))))))))),"Check entry"))</f>
        <v/>
      </c>
    </row>
    <row r="59" ht="30" customHeight="1">
      <c r="A59" s="16" t="n"/>
      <c r="B59" s="17" t="n"/>
      <c r="C59" s="17" t="n"/>
      <c r="D59" s="16" t="n"/>
      <c r="E59" s="16" t="n"/>
      <c r="F59" s="17" t="n"/>
      <c r="G59" s="16" t="n"/>
      <c r="H59" s="36" t="n"/>
      <c r="I59" s="16" t="n"/>
      <c r="J59" s="36" t="n"/>
      <c r="K59" s="16" t="n"/>
      <c r="L59" s="37" t="n"/>
      <c r="M59" s="38">
        <f>IF(OR(A59="",F59=""),"",IFERROR(VLOOKUP(F59,Assumptions!$A$5:$C$10,2,FALSE),""))</f>
        <v/>
      </c>
      <c r="N59" s="35">
        <f>IF(OR(A59="",F59=""),"",IFERROR(VLOOKUP(F59,Assumptions!$A$5:$C$10,3,FALSE),""))</f>
        <v/>
      </c>
      <c r="O59" s="35">
        <f>IF(A59="","",IFERROR(IF(OR(L59="",M59="",N59=""),"",IF(AND(I59="Converted",K59="Qualified",L59&gt;=N59),L59*M59,0)),""))</f>
        <v/>
      </c>
      <c r="P59" s="16" t="n"/>
      <c r="Q59" s="36" t="n"/>
      <c r="R59" s="16" t="n"/>
      <c r="S59" s="21">
        <f>IF(A59="","",IFERROR(IF(F59="","Check source",IF(M59="","Check source setup",IF(H59="","Add referral date",IF(I59="","Add conversion status",IF(AND(I59="Converted",J59=""),"Add converted date",IF(AND(I59&lt;&gt;"Converted",J59&lt;&gt;""),"Check converted date",IF(K59="","Add qualification status",IF(AND(K59="Qualified",OR(L59="",N59="",L59&lt;N59)),"Check qualification",IF(P59="","Add payment status",IF(AND(P59="Paid",Q59=""),"Add payment date",IF(AND(P59&lt;&gt;"Paid",Q59&lt;&gt;""),"Check payment status",IF(AND(O59&gt;0,P59="Unpaid",TODAY()-IF(J59&lt;&gt;"",J59,H59)&gt;Assumptions!$B$2),"Review overdue","")))))))))))),"Check entry"))</f>
        <v/>
      </c>
    </row>
    <row r="60" ht="30" customHeight="1">
      <c r="A60" s="16" t="n"/>
      <c r="B60" s="17" t="n"/>
      <c r="C60" s="17" t="n"/>
      <c r="D60" s="16" t="n"/>
      <c r="E60" s="16" t="n"/>
      <c r="F60" s="17" t="n"/>
      <c r="G60" s="16" t="n"/>
      <c r="H60" s="36" t="n"/>
      <c r="I60" s="16" t="n"/>
      <c r="J60" s="36" t="n"/>
      <c r="K60" s="16" t="n"/>
      <c r="L60" s="37" t="n"/>
      <c r="M60" s="39">
        <f>IF(OR(A60="",F60=""),"",IFERROR(VLOOKUP(F60,Assumptions!$A$5:$C$10,2,FALSE),""))</f>
        <v/>
      </c>
      <c r="N60" s="34">
        <f>IF(OR(A60="",F60=""),"",IFERROR(VLOOKUP(F60,Assumptions!$A$5:$C$10,3,FALSE),""))</f>
        <v/>
      </c>
      <c r="O60" s="34">
        <f>IF(A60="","",IFERROR(IF(OR(L60="",M60="",N60=""),"",IF(AND(I60="Converted",K60="Qualified",L60&gt;=N60),L60*M60,0)),""))</f>
        <v/>
      </c>
      <c r="P60" s="16" t="n"/>
      <c r="Q60" s="36" t="n"/>
      <c r="R60" s="16" t="n"/>
      <c r="S60" s="23">
        <f>IF(A60="","",IFERROR(IF(F60="","Check source",IF(M60="","Check source setup",IF(H60="","Add referral date",IF(I60="","Add conversion status",IF(AND(I60="Converted",J60=""),"Add converted date",IF(AND(I60&lt;&gt;"Converted",J60&lt;&gt;""),"Check converted date",IF(K60="","Add qualification status",IF(AND(K60="Qualified",OR(L60="",N60="",L60&lt;N60)),"Check qualification",IF(P60="","Add payment status",IF(AND(P60="Paid",Q60=""),"Add payment date",IF(AND(P60&lt;&gt;"Paid",Q60&lt;&gt;""),"Check payment status",IF(AND(O60&gt;0,P60="Unpaid",TODAY()-IF(J60&lt;&gt;"",J60,H60)&gt;Assumptions!$B$2),"Review overdue","")))))))))))),"Check entry"))</f>
        <v/>
      </c>
    </row>
    <row r="61" ht="30" customHeight="1">
      <c r="A61" s="16" t="n"/>
      <c r="B61" s="17" t="n"/>
      <c r="C61" s="17" t="n"/>
      <c r="D61" s="16" t="n"/>
      <c r="E61" s="16" t="n"/>
      <c r="F61" s="17" t="n"/>
      <c r="G61" s="16" t="n"/>
      <c r="H61" s="36" t="n"/>
      <c r="I61" s="16" t="n"/>
      <c r="J61" s="36" t="n"/>
      <c r="K61" s="16" t="n"/>
      <c r="L61" s="37" t="n"/>
      <c r="M61" s="38">
        <f>IF(OR(A61="",F61=""),"",IFERROR(VLOOKUP(F61,Assumptions!$A$5:$C$10,2,FALSE),""))</f>
        <v/>
      </c>
      <c r="N61" s="35">
        <f>IF(OR(A61="",F61=""),"",IFERROR(VLOOKUP(F61,Assumptions!$A$5:$C$10,3,FALSE),""))</f>
        <v/>
      </c>
      <c r="O61" s="35">
        <f>IF(A61="","",IFERROR(IF(OR(L61="",M61="",N61=""),"",IF(AND(I61="Converted",K61="Qualified",L61&gt;=N61),L61*M61,0)),""))</f>
        <v/>
      </c>
      <c r="P61" s="16" t="n"/>
      <c r="Q61" s="36" t="n"/>
      <c r="R61" s="16" t="n"/>
      <c r="S61" s="21">
        <f>IF(A61="","",IFERROR(IF(F61="","Check source",IF(M61="","Check source setup",IF(H61="","Add referral date",IF(I61="","Add conversion status",IF(AND(I61="Converted",J61=""),"Add converted date",IF(AND(I61&lt;&gt;"Converted",J61&lt;&gt;""),"Check converted date",IF(K61="","Add qualification status",IF(AND(K61="Qualified",OR(L61="",N61="",L61&lt;N61)),"Check qualification",IF(P61="","Add payment status",IF(AND(P61="Paid",Q61=""),"Add payment date",IF(AND(P61&lt;&gt;"Paid",Q61&lt;&gt;""),"Check payment status",IF(AND(O61&gt;0,P61="Unpaid",TODAY()-IF(J61&lt;&gt;"",J61,H61)&gt;Assumptions!$B$2),"Review overdue","")))))))))))),"Check entry"))</f>
        <v/>
      </c>
    </row>
    <row r="62" ht="30" customHeight="1">
      <c r="A62" s="16" t="n"/>
      <c r="B62" s="17" t="n"/>
      <c r="C62" s="17" t="n"/>
      <c r="D62" s="16" t="n"/>
      <c r="E62" s="16" t="n"/>
      <c r="F62" s="17" t="n"/>
      <c r="G62" s="16" t="n"/>
      <c r="H62" s="36" t="n"/>
      <c r="I62" s="16" t="n"/>
      <c r="J62" s="36" t="n"/>
      <c r="K62" s="16" t="n"/>
      <c r="L62" s="37" t="n"/>
      <c r="M62" s="39">
        <f>IF(OR(A62="",F62=""),"",IFERROR(VLOOKUP(F62,Assumptions!$A$5:$C$10,2,FALSE),""))</f>
        <v/>
      </c>
      <c r="N62" s="34">
        <f>IF(OR(A62="",F62=""),"",IFERROR(VLOOKUP(F62,Assumptions!$A$5:$C$10,3,FALSE),""))</f>
        <v/>
      </c>
      <c r="O62" s="34">
        <f>IF(A62="","",IFERROR(IF(OR(L62="",M62="",N62=""),"",IF(AND(I62="Converted",K62="Qualified",L62&gt;=N62),L62*M62,0)),""))</f>
        <v/>
      </c>
      <c r="P62" s="16" t="n"/>
      <c r="Q62" s="36" t="n"/>
      <c r="R62" s="16" t="n"/>
      <c r="S62" s="23">
        <f>IF(A62="","",IFERROR(IF(F62="","Check source",IF(M62="","Check source setup",IF(H62="","Add referral date",IF(I62="","Add conversion status",IF(AND(I62="Converted",J62=""),"Add converted date",IF(AND(I62&lt;&gt;"Converted",J62&lt;&gt;""),"Check converted date",IF(K62="","Add qualification status",IF(AND(K62="Qualified",OR(L62="",N62="",L62&lt;N62)),"Check qualification",IF(P62="","Add payment status",IF(AND(P62="Paid",Q62=""),"Add payment date",IF(AND(P62&lt;&gt;"Paid",Q62&lt;&gt;""),"Check payment status",IF(AND(O62&gt;0,P62="Unpaid",TODAY()-IF(J62&lt;&gt;"",J62,H62)&gt;Assumptions!$B$2),"Review overdue","")))))))))))),"Check entry"))</f>
        <v/>
      </c>
    </row>
    <row r="63" ht="30" customHeight="1">
      <c r="A63" s="16" t="n"/>
      <c r="B63" s="17" t="n"/>
      <c r="C63" s="17" t="n"/>
      <c r="D63" s="16" t="n"/>
      <c r="E63" s="16" t="n"/>
      <c r="F63" s="17" t="n"/>
      <c r="G63" s="16" t="n"/>
      <c r="H63" s="36" t="n"/>
      <c r="I63" s="16" t="n"/>
      <c r="J63" s="36" t="n"/>
      <c r="K63" s="16" t="n"/>
      <c r="L63" s="37" t="n"/>
      <c r="M63" s="38">
        <f>IF(OR(A63="",F63=""),"",IFERROR(VLOOKUP(F63,Assumptions!$A$5:$C$10,2,FALSE),""))</f>
        <v/>
      </c>
      <c r="N63" s="35">
        <f>IF(OR(A63="",F63=""),"",IFERROR(VLOOKUP(F63,Assumptions!$A$5:$C$10,3,FALSE),""))</f>
        <v/>
      </c>
      <c r="O63" s="35">
        <f>IF(A63="","",IFERROR(IF(OR(L63="",M63="",N63=""),"",IF(AND(I63="Converted",K63="Qualified",L63&gt;=N63),L63*M63,0)),""))</f>
        <v/>
      </c>
      <c r="P63" s="16" t="n"/>
      <c r="Q63" s="36" t="n"/>
      <c r="R63" s="16" t="n"/>
      <c r="S63" s="21">
        <f>IF(A63="","",IFERROR(IF(F63="","Check source",IF(M63="","Check source setup",IF(H63="","Add referral date",IF(I63="","Add conversion status",IF(AND(I63="Converted",J63=""),"Add converted date",IF(AND(I63&lt;&gt;"Converted",J63&lt;&gt;""),"Check converted date",IF(K63="","Add qualification status",IF(AND(K63="Qualified",OR(L63="",N63="",L63&lt;N63)),"Check qualification",IF(P63="","Add payment status",IF(AND(P63="Paid",Q63=""),"Add payment date",IF(AND(P63&lt;&gt;"Paid",Q63&lt;&gt;""),"Check payment status",IF(AND(O63&gt;0,P63="Unpaid",TODAY()-IF(J63&lt;&gt;"",J63,H63)&gt;Assumptions!$B$2),"Review overdue","")))))))))))),"Check entry"))</f>
        <v/>
      </c>
    </row>
    <row r="64" ht="30" customHeight="1">
      <c r="A64" s="16" t="n"/>
      <c r="B64" s="17" t="n"/>
      <c r="C64" s="17" t="n"/>
      <c r="D64" s="16" t="n"/>
      <c r="E64" s="16" t="n"/>
      <c r="F64" s="17" t="n"/>
      <c r="G64" s="16" t="n"/>
      <c r="H64" s="36" t="n"/>
      <c r="I64" s="16" t="n"/>
      <c r="J64" s="36" t="n"/>
      <c r="K64" s="16" t="n"/>
      <c r="L64" s="37" t="n"/>
      <c r="M64" s="39">
        <f>IF(OR(A64="",F64=""),"",IFERROR(VLOOKUP(F64,Assumptions!$A$5:$C$10,2,FALSE),""))</f>
        <v/>
      </c>
      <c r="N64" s="34">
        <f>IF(OR(A64="",F64=""),"",IFERROR(VLOOKUP(F64,Assumptions!$A$5:$C$10,3,FALSE),""))</f>
        <v/>
      </c>
      <c r="O64" s="34">
        <f>IF(A64="","",IFERROR(IF(OR(L64="",M64="",N64=""),"",IF(AND(I64="Converted",K64="Qualified",L64&gt;=N64),L64*M64,0)),""))</f>
        <v/>
      </c>
      <c r="P64" s="16" t="n"/>
      <c r="Q64" s="36" t="n"/>
      <c r="R64" s="16" t="n"/>
      <c r="S64" s="23">
        <f>IF(A64="","",IFERROR(IF(F64="","Check source",IF(M64="","Check source setup",IF(H64="","Add referral date",IF(I64="","Add conversion status",IF(AND(I64="Converted",J64=""),"Add converted date",IF(AND(I64&lt;&gt;"Converted",J64&lt;&gt;""),"Check converted date",IF(K64="","Add qualification status",IF(AND(K64="Qualified",OR(L64="",N64="",L64&lt;N64)),"Check qualification",IF(P64="","Add payment status",IF(AND(P64="Paid",Q64=""),"Add payment date",IF(AND(P64&lt;&gt;"Paid",Q64&lt;&gt;""),"Check payment status",IF(AND(O64&gt;0,P64="Unpaid",TODAY()-IF(J64&lt;&gt;"",J64,H64)&gt;Assumptions!$B$2),"Review overdue","")))))))))))),"Check entry"))</f>
        <v/>
      </c>
    </row>
    <row r="65" ht="30" customHeight="1">
      <c r="A65" s="16" t="n"/>
      <c r="B65" s="17" t="n"/>
      <c r="C65" s="17" t="n"/>
      <c r="D65" s="16" t="n"/>
      <c r="E65" s="16" t="n"/>
      <c r="F65" s="17" t="n"/>
      <c r="G65" s="16" t="n"/>
      <c r="H65" s="36" t="n"/>
      <c r="I65" s="16" t="n"/>
      <c r="J65" s="36" t="n"/>
      <c r="K65" s="16" t="n"/>
      <c r="L65" s="37" t="n"/>
      <c r="M65" s="38">
        <f>IF(OR(A65="",F65=""),"",IFERROR(VLOOKUP(F65,Assumptions!$A$5:$C$10,2,FALSE),""))</f>
        <v/>
      </c>
      <c r="N65" s="35">
        <f>IF(OR(A65="",F65=""),"",IFERROR(VLOOKUP(F65,Assumptions!$A$5:$C$10,3,FALSE),""))</f>
        <v/>
      </c>
      <c r="O65" s="35">
        <f>IF(A65="","",IFERROR(IF(OR(L65="",M65="",N65=""),"",IF(AND(I65="Converted",K65="Qualified",L65&gt;=N65),L65*M65,0)),""))</f>
        <v/>
      </c>
      <c r="P65" s="16" t="n"/>
      <c r="Q65" s="36" t="n"/>
      <c r="R65" s="16" t="n"/>
      <c r="S65" s="21">
        <f>IF(A65="","",IFERROR(IF(F65="","Check source",IF(M65="","Check source setup",IF(H65="","Add referral date",IF(I65="","Add conversion status",IF(AND(I65="Converted",J65=""),"Add converted date",IF(AND(I65&lt;&gt;"Converted",J65&lt;&gt;""),"Check converted date",IF(K65="","Add qualification status",IF(AND(K65="Qualified",OR(L65="",N65="",L65&lt;N65)),"Check qualification",IF(P65="","Add payment status",IF(AND(P65="Paid",Q65=""),"Add payment date",IF(AND(P65&lt;&gt;"Paid",Q65&lt;&gt;""),"Check payment status",IF(AND(O65&gt;0,P65="Unpaid",TODAY()-IF(J65&lt;&gt;"",J65,H65)&gt;Assumptions!$B$2),"Review overdue","")))))))))))),"Check entry"))</f>
        <v/>
      </c>
    </row>
    <row r="66" ht="30" customHeight="1">
      <c r="A66" s="16" t="n"/>
      <c r="B66" s="17" t="n"/>
      <c r="C66" s="17" t="n"/>
      <c r="D66" s="16" t="n"/>
      <c r="E66" s="16" t="n"/>
      <c r="F66" s="17" t="n"/>
      <c r="G66" s="16" t="n"/>
      <c r="H66" s="36" t="n"/>
      <c r="I66" s="16" t="n"/>
      <c r="J66" s="36" t="n"/>
      <c r="K66" s="16" t="n"/>
      <c r="L66" s="37" t="n"/>
      <c r="M66" s="39">
        <f>IF(OR(A66="",F66=""),"",IFERROR(VLOOKUP(F66,Assumptions!$A$5:$C$10,2,FALSE),""))</f>
        <v/>
      </c>
      <c r="N66" s="34">
        <f>IF(OR(A66="",F66=""),"",IFERROR(VLOOKUP(F66,Assumptions!$A$5:$C$10,3,FALSE),""))</f>
        <v/>
      </c>
      <c r="O66" s="34">
        <f>IF(A66="","",IFERROR(IF(OR(L66="",M66="",N66=""),"",IF(AND(I66="Converted",K66="Qualified",L66&gt;=N66),L66*M66,0)),""))</f>
        <v/>
      </c>
      <c r="P66" s="16" t="n"/>
      <c r="Q66" s="36" t="n"/>
      <c r="R66" s="16" t="n"/>
      <c r="S66" s="23">
        <f>IF(A66="","",IFERROR(IF(F66="","Check source",IF(M66="","Check source setup",IF(H66="","Add referral date",IF(I66="","Add conversion status",IF(AND(I66="Converted",J66=""),"Add converted date",IF(AND(I66&lt;&gt;"Converted",J66&lt;&gt;""),"Check converted date",IF(K66="","Add qualification status",IF(AND(K66="Qualified",OR(L66="",N66="",L66&lt;N66)),"Check qualification",IF(P66="","Add payment status",IF(AND(P66="Paid",Q66=""),"Add payment date",IF(AND(P66&lt;&gt;"Paid",Q66&lt;&gt;""),"Check payment status",IF(AND(O66&gt;0,P66="Unpaid",TODAY()-IF(J66&lt;&gt;"",J66,H66)&gt;Assumptions!$B$2),"Review overdue","")))))))))))),"Check entry"))</f>
        <v/>
      </c>
    </row>
    <row r="67" ht="30" customHeight="1">
      <c r="A67" s="16" t="n"/>
      <c r="B67" s="17" t="n"/>
      <c r="C67" s="17" t="n"/>
      <c r="D67" s="16" t="n"/>
      <c r="E67" s="16" t="n"/>
      <c r="F67" s="17" t="n"/>
      <c r="G67" s="16" t="n"/>
      <c r="H67" s="36" t="n"/>
      <c r="I67" s="16" t="n"/>
      <c r="J67" s="36" t="n"/>
      <c r="K67" s="16" t="n"/>
      <c r="L67" s="37" t="n"/>
      <c r="M67" s="38">
        <f>IF(OR(A67="",F67=""),"",IFERROR(VLOOKUP(F67,Assumptions!$A$5:$C$10,2,FALSE),""))</f>
        <v/>
      </c>
      <c r="N67" s="35">
        <f>IF(OR(A67="",F67=""),"",IFERROR(VLOOKUP(F67,Assumptions!$A$5:$C$10,3,FALSE),""))</f>
        <v/>
      </c>
      <c r="O67" s="35">
        <f>IF(A67="","",IFERROR(IF(OR(L67="",M67="",N67=""),"",IF(AND(I67="Converted",K67="Qualified",L67&gt;=N67),L67*M67,0)),""))</f>
        <v/>
      </c>
      <c r="P67" s="16" t="n"/>
      <c r="Q67" s="36" t="n"/>
      <c r="R67" s="16" t="n"/>
      <c r="S67" s="21">
        <f>IF(A67="","",IFERROR(IF(F67="","Check source",IF(M67="","Check source setup",IF(H67="","Add referral date",IF(I67="","Add conversion status",IF(AND(I67="Converted",J67=""),"Add converted date",IF(AND(I67&lt;&gt;"Converted",J67&lt;&gt;""),"Check converted date",IF(K67="","Add qualification status",IF(AND(K67="Qualified",OR(L67="",N67="",L67&lt;N67)),"Check qualification",IF(P67="","Add payment status",IF(AND(P67="Paid",Q67=""),"Add payment date",IF(AND(P67&lt;&gt;"Paid",Q67&lt;&gt;""),"Check payment status",IF(AND(O67&gt;0,P67="Unpaid",TODAY()-IF(J67&lt;&gt;"",J67,H67)&gt;Assumptions!$B$2),"Review overdue","")))))))))))),"Check entry"))</f>
        <v/>
      </c>
    </row>
    <row r="68" ht="30" customHeight="1">
      <c r="A68" s="16" t="n"/>
      <c r="B68" s="17" t="n"/>
      <c r="C68" s="17" t="n"/>
      <c r="D68" s="16" t="n"/>
      <c r="E68" s="16" t="n"/>
      <c r="F68" s="17" t="n"/>
      <c r="G68" s="16" t="n"/>
      <c r="H68" s="36" t="n"/>
      <c r="I68" s="16" t="n"/>
      <c r="J68" s="36" t="n"/>
      <c r="K68" s="16" t="n"/>
      <c r="L68" s="37" t="n"/>
      <c r="M68" s="39">
        <f>IF(OR(A68="",F68=""),"",IFERROR(VLOOKUP(F68,Assumptions!$A$5:$C$10,2,FALSE),""))</f>
        <v/>
      </c>
      <c r="N68" s="34">
        <f>IF(OR(A68="",F68=""),"",IFERROR(VLOOKUP(F68,Assumptions!$A$5:$C$10,3,FALSE),""))</f>
        <v/>
      </c>
      <c r="O68" s="34">
        <f>IF(A68="","",IFERROR(IF(OR(L68="",M68="",N68=""),"",IF(AND(I68="Converted",K68="Qualified",L68&gt;=N68),L68*M68,0)),""))</f>
        <v/>
      </c>
      <c r="P68" s="16" t="n"/>
      <c r="Q68" s="36" t="n"/>
      <c r="R68" s="16" t="n"/>
      <c r="S68" s="23">
        <f>IF(A68="","",IFERROR(IF(F68="","Check source",IF(M68="","Check source setup",IF(H68="","Add referral date",IF(I68="","Add conversion status",IF(AND(I68="Converted",J68=""),"Add converted date",IF(AND(I68&lt;&gt;"Converted",J68&lt;&gt;""),"Check converted date",IF(K68="","Add qualification status",IF(AND(K68="Qualified",OR(L68="",N68="",L68&lt;N68)),"Check qualification",IF(P68="","Add payment status",IF(AND(P68="Paid",Q68=""),"Add payment date",IF(AND(P68&lt;&gt;"Paid",Q68&lt;&gt;""),"Check payment status",IF(AND(O68&gt;0,P68="Unpaid",TODAY()-IF(J68&lt;&gt;"",J68,H68)&gt;Assumptions!$B$2),"Review overdue","")))))))))))),"Check entry"))</f>
        <v/>
      </c>
    </row>
    <row r="69" ht="30" customHeight="1">
      <c r="A69" s="16" t="n"/>
      <c r="B69" s="17" t="n"/>
      <c r="C69" s="17" t="n"/>
      <c r="D69" s="16" t="n"/>
      <c r="E69" s="16" t="n"/>
      <c r="F69" s="17" t="n"/>
      <c r="G69" s="16" t="n"/>
      <c r="H69" s="36" t="n"/>
      <c r="I69" s="16" t="n"/>
      <c r="J69" s="36" t="n"/>
      <c r="K69" s="16" t="n"/>
      <c r="L69" s="37" t="n"/>
      <c r="M69" s="38">
        <f>IF(OR(A69="",F69=""),"",IFERROR(VLOOKUP(F69,Assumptions!$A$5:$C$10,2,FALSE),""))</f>
        <v/>
      </c>
      <c r="N69" s="35">
        <f>IF(OR(A69="",F69=""),"",IFERROR(VLOOKUP(F69,Assumptions!$A$5:$C$10,3,FALSE),""))</f>
        <v/>
      </c>
      <c r="O69" s="35">
        <f>IF(A69="","",IFERROR(IF(OR(L69="",M69="",N69=""),"",IF(AND(I69="Converted",K69="Qualified",L69&gt;=N69),L69*M69,0)),""))</f>
        <v/>
      </c>
      <c r="P69" s="16" t="n"/>
      <c r="Q69" s="36" t="n"/>
      <c r="R69" s="16" t="n"/>
      <c r="S69" s="21">
        <f>IF(A69="","",IFERROR(IF(F69="","Check source",IF(M69="","Check source setup",IF(H69="","Add referral date",IF(I69="","Add conversion status",IF(AND(I69="Converted",J69=""),"Add converted date",IF(AND(I69&lt;&gt;"Converted",J69&lt;&gt;""),"Check converted date",IF(K69="","Add qualification status",IF(AND(K69="Qualified",OR(L69="",N69="",L69&lt;N69)),"Check qualification",IF(P69="","Add payment status",IF(AND(P69="Paid",Q69=""),"Add payment date",IF(AND(P69&lt;&gt;"Paid",Q69&lt;&gt;""),"Check payment status",IF(AND(O69&gt;0,P69="Unpaid",TODAY()-IF(J69&lt;&gt;"",J69,H69)&gt;Assumptions!$B$2),"Review overdue","")))))))))))),"Check entry"))</f>
        <v/>
      </c>
    </row>
    <row r="70" ht="30" customHeight="1">
      <c r="A70" s="16" t="n"/>
      <c r="B70" s="17" t="n"/>
      <c r="C70" s="17" t="n"/>
      <c r="D70" s="16" t="n"/>
      <c r="E70" s="16" t="n"/>
      <c r="F70" s="17" t="n"/>
      <c r="G70" s="16" t="n"/>
      <c r="H70" s="36" t="n"/>
      <c r="I70" s="16" t="n"/>
      <c r="J70" s="36" t="n"/>
      <c r="K70" s="16" t="n"/>
      <c r="L70" s="37" t="n"/>
      <c r="M70" s="39">
        <f>IF(OR(A70="",F70=""),"",IFERROR(VLOOKUP(F70,Assumptions!$A$5:$C$10,2,FALSE),""))</f>
        <v/>
      </c>
      <c r="N70" s="34">
        <f>IF(OR(A70="",F70=""),"",IFERROR(VLOOKUP(F70,Assumptions!$A$5:$C$10,3,FALSE),""))</f>
        <v/>
      </c>
      <c r="O70" s="34">
        <f>IF(A70="","",IFERROR(IF(OR(L70="",M70="",N70=""),"",IF(AND(I70="Converted",K70="Qualified",L70&gt;=N70),L70*M70,0)),""))</f>
        <v/>
      </c>
      <c r="P70" s="16" t="n"/>
      <c r="Q70" s="36" t="n"/>
      <c r="R70" s="16" t="n"/>
      <c r="S70" s="23">
        <f>IF(A70="","",IFERROR(IF(F70="","Check source",IF(M70="","Check source setup",IF(H70="","Add referral date",IF(I70="","Add conversion status",IF(AND(I70="Converted",J70=""),"Add converted date",IF(AND(I70&lt;&gt;"Converted",J70&lt;&gt;""),"Check converted date",IF(K70="","Add qualification status",IF(AND(K70="Qualified",OR(L70="",N70="",L70&lt;N70)),"Check qualification",IF(P70="","Add payment status",IF(AND(P70="Paid",Q70=""),"Add payment date",IF(AND(P70&lt;&gt;"Paid",Q70&lt;&gt;""),"Check payment status",IF(AND(O70&gt;0,P70="Unpaid",TODAY()-IF(J70&lt;&gt;"",J70,H70)&gt;Assumptions!$B$2),"Review overdue","")))))))))))),"Check entry"))</f>
        <v/>
      </c>
    </row>
    <row r="71" ht="30" customHeight="1">
      <c r="A71" s="16" t="n"/>
      <c r="B71" s="17" t="n"/>
      <c r="C71" s="17" t="n"/>
      <c r="D71" s="16" t="n"/>
      <c r="E71" s="16" t="n"/>
      <c r="F71" s="17" t="n"/>
      <c r="G71" s="16" t="n"/>
      <c r="H71" s="36" t="n"/>
      <c r="I71" s="16" t="n"/>
      <c r="J71" s="36" t="n"/>
      <c r="K71" s="16" t="n"/>
      <c r="L71" s="37" t="n"/>
      <c r="M71" s="38">
        <f>IF(OR(A71="",F71=""),"",IFERROR(VLOOKUP(F71,Assumptions!$A$5:$C$10,2,FALSE),""))</f>
        <v/>
      </c>
      <c r="N71" s="35">
        <f>IF(OR(A71="",F71=""),"",IFERROR(VLOOKUP(F71,Assumptions!$A$5:$C$10,3,FALSE),""))</f>
        <v/>
      </c>
      <c r="O71" s="35">
        <f>IF(A71="","",IFERROR(IF(OR(L71="",M71="",N71=""),"",IF(AND(I71="Converted",K71="Qualified",L71&gt;=N71),L71*M71,0)),""))</f>
        <v/>
      </c>
      <c r="P71" s="16" t="n"/>
      <c r="Q71" s="36" t="n"/>
      <c r="R71" s="16" t="n"/>
      <c r="S71" s="21">
        <f>IF(A71="","",IFERROR(IF(F71="","Check source",IF(M71="","Check source setup",IF(H71="","Add referral date",IF(I71="","Add conversion status",IF(AND(I71="Converted",J71=""),"Add converted date",IF(AND(I71&lt;&gt;"Converted",J71&lt;&gt;""),"Check converted date",IF(K71="","Add qualification status",IF(AND(K71="Qualified",OR(L71="",N71="",L71&lt;N71)),"Check qualification",IF(P71="","Add payment status",IF(AND(P71="Paid",Q71=""),"Add payment date",IF(AND(P71&lt;&gt;"Paid",Q71&lt;&gt;""),"Check payment status",IF(AND(O71&gt;0,P71="Unpaid",TODAY()-IF(J71&lt;&gt;"",J71,H71)&gt;Assumptions!$B$2),"Review overdue","")))))))))))),"Check entry"))</f>
        <v/>
      </c>
    </row>
    <row r="72" ht="30" customHeight="1">
      <c r="A72" s="16" t="n"/>
      <c r="B72" s="17" t="n"/>
      <c r="C72" s="17" t="n"/>
      <c r="D72" s="16" t="n"/>
      <c r="E72" s="16" t="n"/>
      <c r="F72" s="17" t="n"/>
      <c r="G72" s="16" t="n"/>
      <c r="H72" s="36" t="n"/>
      <c r="I72" s="16" t="n"/>
      <c r="J72" s="36" t="n"/>
      <c r="K72" s="16" t="n"/>
      <c r="L72" s="37" t="n"/>
      <c r="M72" s="39">
        <f>IF(OR(A72="",F72=""),"",IFERROR(VLOOKUP(F72,Assumptions!$A$5:$C$10,2,FALSE),""))</f>
        <v/>
      </c>
      <c r="N72" s="34">
        <f>IF(OR(A72="",F72=""),"",IFERROR(VLOOKUP(F72,Assumptions!$A$5:$C$10,3,FALSE),""))</f>
        <v/>
      </c>
      <c r="O72" s="34">
        <f>IF(A72="","",IFERROR(IF(OR(L72="",M72="",N72=""),"",IF(AND(I72="Converted",K72="Qualified",L72&gt;=N72),L72*M72,0)),""))</f>
        <v/>
      </c>
      <c r="P72" s="16" t="n"/>
      <c r="Q72" s="36" t="n"/>
      <c r="R72" s="16" t="n"/>
      <c r="S72" s="23">
        <f>IF(A72="","",IFERROR(IF(F72="","Check source",IF(M72="","Check source setup",IF(H72="","Add referral date",IF(I72="","Add conversion status",IF(AND(I72="Converted",J72=""),"Add converted date",IF(AND(I72&lt;&gt;"Converted",J72&lt;&gt;""),"Check converted date",IF(K72="","Add qualification status",IF(AND(K72="Qualified",OR(L72="",N72="",L72&lt;N72)),"Check qualification",IF(P72="","Add payment status",IF(AND(P72="Paid",Q72=""),"Add payment date",IF(AND(P72&lt;&gt;"Paid",Q72&lt;&gt;""),"Check payment status",IF(AND(O72&gt;0,P72="Unpaid",TODAY()-IF(J72&lt;&gt;"",J72,H72)&gt;Assumptions!$B$2),"Review overdue","")))))))))))),"Check entry"))</f>
        <v/>
      </c>
    </row>
    <row r="73" ht="30" customHeight="1">
      <c r="A73" s="16" t="n"/>
      <c r="B73" s="17" t="n"/>
      <c r="C73" s="17" t="n"/>
      <c r="D73" s="16" t="n"/>
      <c r="E73" s="16" t="n"/>
      <c r="F73" s="17" t="n"/>
      <c r="G73" s="16" t="n"/>
      <c r="H73" s="36" t="n"/>
      <c r="I73" s="16" t="n"/>
      <c r="J73" s="36" t="n"/>
      <c r="K73" s="16" t="n"/>
      <c r="L73" s="37" t="n"/>
      <c r="M73" s="38">
        <f>IF(OR(A73="",F73=""),"",IFERROR(VLOOKUP(F73,Assumptions!$A$5:$C$10,2,FALSE),""))</f>
        <v/>
      </c>
      <c r="N73" s="35">
        <f>IF(OR(A73="",F73=""),"",IFERROR(VLOOKUP(F73,Assumptions!$A$5:$C$10,3,FALSE),""))</f>
        <v/>
      </c>
      <c r="O73" s="35">
        <f>IF(A73="","",IFERROR(IF(OR(L73="",M73="",N73=""),"",IF(AND(I73="Converted",K73="Qualified",L73&gt;=N73),L73*M73,0)),""))</f>
        <v/>
      </c>
      <c r="P73" s="16" t="n"/>
      <c r="Q73" s="36" t="n"/>
      <c r="R73" s="16" t="n"/>
      <c r="S73" s="21">
        <f>IF(A73="","",IFERROR(IF(F73="","Check source",IF(M73="","Check source setup",IF(H73="","Add referral date",IF(I73="","Add conversion status",IF(AND(I73="Converted",J73=""),"Add converted date",IF(AND(I73&lt;&gt;"Converted",J73&lt;&gt;""),"Check converted date",IF(K73="","Add qualification status",IF(AND(K73="Qualified",OR(L73="",N73="",L73&lt;N73)),"Check qualification",IF(P73="","Add payment status",IF(AND(P73="Paid",Q73=""),"Add payment date",IF(AND(P73&lt;&gt;"Paid",Q73&lt;&gt;""),"Check payment status",IF(AND(O73&gt;0,P73="Unpaid",TODAY()-IF(J73&lt;&gt;"",J73,H73)&gt;Assumptions!$B$2),"Review overdue","")))))))))))),"Check entry"))</f>
        <v/>
      </c>
    </row>
    <row r="74" ht="30" customHeight="1">
      <c r="A74" s="16" t="n"/>
      <c r="B74" s="17" t="n"/>
      <c r="C74" s="17" t="n"/>
      <c r="D74" s="16" t="n"/>
      <c r="E74" s="16" t="n"/>
      <c r="F74" s="17" t="n"/>
      <c r="G74" s="16" t="n"/>
      <c r="H74" s="36" t="n"/>
      <c r="I74" s="16" t="n"/>
      <c r="J74" s="36" t="n"/>
      <c r="K74" s="16" t="n"/>
      <c r="L74" s="37" t="n"/>
      <c r="M74" s="39">
        <f>IF(OR(A74="",F74=""),"",IFERROR(VLOOKUP(F74,Assumptions!$A$5:$C$10,2,FALSE),""))</f>
        <v/>
      </c>
      <c r="N74" s="34">
        <f>IF(OR(A74="",F74=""),"",IFERROR(VLOOKUP(F74,Assumptions!$A$5:$C$10,3,FALSE),""))</f>
        <v/>
      </c>
      <c r="O74" s="34">
        <f>IF(A74="","",IFERROR(IF(OR(L74="",M74="",N74=""),"",IF(AND(I74="Converted",K74="Qualified",L74&gt;=N74),L74*M74,0)),""))</f>
        <v/>
      </c>
      <c r="P74" s="16" t="n"/>
      <c r="Q74" s="36" t="n"/>
      <c r="R74" s="16" t="n"/>
      <c r="S74" s="23">
        <f>IF(A74="","",IFERROR(IF(F74="","Check source",IF(M74="","Check source setup",IF(H74="","Add referral date",IF(I74="","Add conversion status",IF(AND(I74="Converted",J74=""),"Add converted date",IF(AND(I74&lt;&gt;"Converted",J74&lt;&gt;""),"Check converted date",IF(K74="","Add qualification status",IF(AND(K74="Qualified",OR(L74="",N74="",L74&lt;N74)),"Check qualification",IF(P74="","Add payment status",IF(AND(P74="Paid",Q74=""),"Add payment date",IF(AND(P74&lt;&gt;"Paid",Q74&lt;&gt;""),"Check payment status",IF(AND(O74&gt;0,P74="Unpaid",TODAY()-IF(J74&lt;&gt;"",J74,H74)&gt;Assumptions!$B$2),"Review overdue","")))))))))))),"Check entry"))</f>
        <v/>
      </c>
    </row>
    <row r="75" ht="30" customHeight="1">
      <c r="A75" s="16" t="n"/>
      <c r="B75" s="17" t="n"/>
      <c r="C75" s="17" t="n"/>
      <c r="D75" s="16" t="n"/>
      <c r="E75" s="16" t="n"/>
      <c r="F75" s="17" t="n"/>
      <c r="G75" s="16" t="n"/>
      <c r="H75" s="36" t="n"/>
      <c r="I75" s="16" t="n"/>
      <c r="J75" s="36" t="n"/>
      <c r="K75" s="16" t="n"/>
      <c r="L75" s="37" t="n"/>
      <c r="M75" s="38">
        <f>IF(OR(A75="",F75=""),"",IFERROR(VLOOKUP(F75,Assumptions!$A$5:$C$10,2,FALSE),""))</f>
        <v/>
      </c>
      <c r="N75" s="35">
        <f>IF(OR(A75="",F75=""),"",IFERROR(VLOOKUP(F75,Assumptions!$A$5:$C$10,3,FALSE),""))</f>
        <v/>
      </c>
      <c r="O75" s="35">
        <f>IF(A75="","",IFERROR(IF(OR(L75="",M75="",N75=""),"",IF(AND(I75="Converted",K75="Qualified",L75&gt;=N75),L75*M75,0)),""))</f>
        <v/>
      </c>
      <c r="P75" s="16" t="n"/>
      <c r="Q75" s="36" t="n"/>
      <c r="R75" s="16" t="n"/>
      <c r="S75" s="21">
        <f>IF(A75="","",IFERROR(IF(F75="","Check source",IF(M75="","Check source setup",IF(H75="","Add referral date",IF(I75="","Add conversion status",IF(AND(I75="Converted",J75=""),"Add converted date",IF(AND(I75&lt;&gt;"Converted",J75&lt;&gt;""),"Check converted date",IF(K75="","Add qualification status",IF(AND(K75="Qualified",OR(L75="",N75="",L75&lt;N75)),"Check qualification",IF(P75="","Add payment status",IF(AND(P75="Paid",Q75=""),"Add payment date",IF(AND(P75&lt;&gt;"Paid",Q75&lt;&gt;""),"Check payment status",IF(AND(O75&gt;0,P75="Unpaid",TODAY()-IF(J75&lt;&gt;"",J75,H75)&gt;Assumptions!$B$2),"Review overdue","")))))))))))),"Check entry"))</f>
        <v/>
      </c>
    </row>
    <row r="76" ht="30" customHeight="1">
      <c r="A76" s="16" t="n"/>
      <c r="B76" s="17" t="n"/>
      <c r="C76" s="17" t="n"/>
      <c r="D76" s="16" t="n"/>
      <c r="E76" s="16" t="n"/>
      <c r="F76" s="17" t="n"/>
      <c r="G76" s="16" t="n"/>
      <c r="H76" s="36" t="n"/>
      <c r="I76" s="16" t="n"/>
      <c r="J76" s="36" t="n"/>
      <c r="K76" s="16" t="n"/>
      <c r="L76" s="37" t="n"/>
      <c r="M76" s="39">
        <f>IF(OR(A76="",F76=""),"",IFERROR(VLOOKUP(F76,Assumptions!$A$5:$C$10,2,FALSE),""))</f>
        <v/>
      </c>
      <c r="N76" s="34">
        <f>IF(OR(A76="",F76=""),"",IFERROR(VLOOKUP(F76,Assumptions!$A$5:$C$10,3,FALSE),""))</f>
        <v/>
      </c>
      <c r="O76" s="34">
        <f>IF(A76="","",IFERROR(IF(OR(L76="",M76="",N76=""),"",IF(AND(I76="Converted",K76="Qualified",L76&gt;=N76),L76*M76,0)),""))</f>
        <v/>
      </c>
      <c r="P76" s="16" t="n"/>
      <c r="Q76" s="36" t="n"/>
      <c r="R76" s="16" t="n"/>
      <c r="S76" s="23">
        <f>IF(A76="","",IFERROR(IF(F76="","Check source",IF(M76="","Check source setup",IF(H76="","Add referral date",IF(I76="","Add conversion status",IF(AND(I76="Converted",J76=""),"Add converted date",IF(AND(I76&lt;&gt;"Converted",J76&lt;&gt;""),"Check converted date",IF(K76="","Add qualification status",IF(AND(K76="Qualified",OR(L76="",N76="",L76&lt;N76)),"Check qualification",IF(P76="","Add payment status",IF(AND(P76="Paid",Q76=""),"Add payment date",IF(AND(P76&lt;&gt;"Paid",Q76&lt;&gt;""),"Check payment status",IF(AND(O76&gt;0,P76="Unpaid",TODAY()-IF(J76&lt;&gt;"",J76,H76)&gt;Assumptions!$B$2),"Review overdue","")))))))))))),"Check entry"))</f>
        <v/>
      </c>
    </row>
    <row r="77" ht="30" customHeight="1">
      <c r="A77" s="16" t="n"/>
      <c r="B77" s="17" t="n"/>
      <c r="C77" s="17" t="n"/>
      <c r="D77" s="16" t="n"/>
      <c r="E77" s="16" t="n"/>
      <c r="F77" s="17" t="n"/>
      <c r="G77" s="16" t="n"/>
      <c r="H77" s="36" t="n"/>
      <c r="I77" s="16" t="n"/>
      <c r="J77" s="36" t="n"/>
      <c r="K77" s="16" t="n"/>
      <c r="L77" s="37" t="n"/>
      <c r="M77" s="38">
        <f>IF(OR(A77="",F77=""),"",IFERROR(VLOOKUP(F77,Assumptions!$A$5:$C$10,2,FALSE),""))</f>
        <v/>
      </c>
      <c r="N77" s="35">
        <f>IF(OR(A77="",F77=""),"",IFERROR(VLOOKUP(F77,Assumptions!$A$5:$C$10,3,FALSE),""))</f>
        <v/>
      </c>
      <c r="O77" s="35">
        <f>IF(A77="","",IFERROR(IF(OR(L77="",M77="",N77=""),"",IF(AND(I77="Converted",K77="Qualified",L77&gt;=N77),L77*M77,0)),""))</f>
        <v/>
      </c>
      <c r="P77" s="16" t="n"/>
      <c r="Q77" s="36" t="n"/>
      <c r="R77" s="16" t="n"/>
      <c r="S77" s="21">
        <f>IF(A77="","",IFERROR(IF(F77="","Check source",IF(M77="","Check source setup",IF(H77="","Add referral date",IF(I77="","Add conversion status",IF(AND(I77="Converted",J77=""),"Add converted date",IF(AND(I77&lt;&gt;"Converted",J77&lt;&gt;""),"Check converted date",IF(K77="","Add qualification status",IF(AND(K77="Qualified",OR(L77="",N77="",L77&lt;N77)),"Check qualification",IF(P77="","Add payment status",IF(AND(P77="Paid",Q77=""),"Add payment date",IF(AND(P77&lt;&gt;"Paid",Q77&lt;&gt;""),"Check payment status",IF(AND(O77&gt;0,P77="Unpaid",TODAY()-IF(J77&lt;&gt;"",J77,H77)&gt;Assumptions!$B$2),"Review overdue","")))))))))))),"Check entry"))</f>
        <v/>
      </c>
    </row>
    <row r="78" ht="30" customHeight="1">
      <c r="A78" s="16" t="n"/>
      <c r="B78" s="17" t="n"/>
      <c r="C78" s="17" t="n"/>
      <c r="D78" s="16" t="n"/>
      <c r="E78" s="16" t="n"/>
      <c r="F78" s="17" t="n"/>
      <c r="G78" s="16" t="n"/>
      <c r="H78" s="36" t="n"/>
      <c r="I78" s="16" t="n"/>
      <c r="J78" s="36" t="n"/>
      <c r="K78" s="16" t="n"/>
      <c r="L78" s="37" t="n"/>
      <c r="M78" s="39">
        <f>IF(OR(A78="",F78=""),"",IFERROR(VLOOKUP(F78,Assumptions!$A$5:$C$10,2,FALSE),""))</f>
        <v/>
      </c>
      <c r="N78" s="34">
        <f>IF(OR(A78="",F78=""),"",IFERROR(VLOOKUP(F78,Assumptions!$A$5:$C$10,3,FALSE),""))</f>
        <v/>
      </c>
      <c r="O78" s="34">
        <f>IF(A78="","",IFERROR(IF(OR(L78="",M78="",N78=""),"",IF(AND(I78="Converted",K78="Qualified",L78&gt;=N78),L78*M78,0)),""))</f>
        <v/>
      </c>
      <c r="P78" s="16" t="n"/>
      <c r="Q78" s="36" t="n"/>
      <c r="R78" s="16" t="n"/>
      <c r="S78" s="23">
        <f>IF(A78="","",IFERROR(IF(F78="","Check source",IF(M78="","Check source setup",IF(H78="","Add referral date",IF(I78="","Add conversion status",IF(AND(I78="Converted",J78=""),"Add converted date",IF(AND(I78&lt;&gt;"Converted",J78&lt;&gt;""),"Check converted date",IF(K78="","Add qualification status",IF(AND(K78="Qualified",OR(L78="",N78="",L78&lt;N78)),"Check qualification",IF(P78="","Add payment status",IF(AND(P78="Paid",Q78=""),"Add payment date",IF(AND(P78&lt;&gt;"Paid",Q78&lt;&gt;""),"Check payment status",IF(AND(O78&gt;0,P78="Unpaid",TODAY()-IF(J78&lt;&gt;"",J78,H78)&gt;Assumptions!$B$2),"Review overdue","")))))))))))),"Check entry"))</f>
        <v/>
      </c>
    </row>
    <row r="79" ht="30" customHeight="1">
      <c r="A79" s="16" t="n"/>
      <c r="B79" s="17" t="n"/>
      <c r="C79" s="17" t="n"/>
      <c r="D79" s="16" t="n"/>
      <c r="E79" s="16" t="n"/>
      <c r="F79" s="17" t="n"/>
      <c r="G79" s="16" t="n"/>
      <c r="H79" s="36" t="n"/>
      <c r="I79" s="16" t="n"/>
      <c r="J79" s="36" t="n"/>
      <c r="K79" s="16" t="n"/>
      <c r="L79" s="37" t="n"/>
      <c r="M79" s="38">
        <f>IF(OR(A79="",F79=""),"",IFERROR(VLOOKUP(F79,Assumptions!$A$5:$C$10,2,FALSE),""))</f>
        <v/>
      </c>
      <c r="N79" s="35">
        <f>IF(OR(A79="",F79=""),"",IFERROR(VLOOKUP(F79,Assumptions!$A$5:$C$10,3,FALSE),""))</f>
        <v/>
      </c>
      <c r="O79" s="35">
        <f>IF(A79="","",IFERROR(IF(OR(L79="",M79="",N79=""),"",IF(AND(I79="Converted",K79="Qualified",L79&gt;=N79),L79*M79,0)),""))</f>
        <v/>
      </c>
      <c r="P79" s="16" t="n"/>
      <c r="Q79" s="36" t="n"/>
      <c r="R79" s="16" t="n"/>
      <c r="S79" s="21">
        <f>IF(A79="","",IFERROR(IF(F79="","Check source",IF(M79="","Check source setup",IF(H79="","Add referral date",IF(I79="","Add conversion status",IF(AND(I79="Converted",J79=""),"Add converted date",IF(AND(I79&lt;&gt;"Converted",J79&lt;&gt;""),"Check converted date",IF(K79="","Add qualification status",IF(AND(K79="Qualified",OR(L79="",N79="",L79&lt;N79)),"Check qualification",IF(P79="","Add payment status",IF(AND(P79="Paid",Q79=""),"Add payment date",IF(AND(P79&lt;&gt;"Paid",Q79&lt;&gt;""),"Check payment status",IF(AND(O79&gt;0,P79="Unpaid",TODAY()-IF(J79&lt;&gt;"",J79,H79)&gt;Assumptions!$B$2),"Review overdue","")))))))))))),"Check entry"))</f>
        <v/>
      </c>
    </row>
    <row r="80" ht="30" customHeight="1">
      <c r="A80" s="16" t="n"/>
      <c r="B80" s="17" t="n"/>
      <c r="C80" s="17" t="n"/>
      <c r="D80" s="16" t="n"/>
      <c r="E80" s="16" t="n"/>
      <c r="F80" s="17" t="n"/>
      <c r="G80" s="16" t="n"/>
      <c r="H80" s="36" t="n"/>
      <c r="I80" s="16" t="n"/>
      <c r="J80" s="36" t="n"/>
      <c r="K80" s="16" t="n"/>
      <c r="L80" s="37" t="n"/>
      <c r="M80" s="39">
        <f>IF(OR(A80="",F80=""),"",IFERROR(VLOOKUP(F80,Assumptions!$A$5:$C$10,2,FALSE),""))</f>
        <v/>
      </c>
      <c r="N80" s="34">
        <f>IF(OR(A80="",F80=""),"",IFERROR(VLOOKUP(F80,Assumptions!$A$5:$C$10,3,FALSE),""))</f>
        <v/>
      </c>
      <c r="O80" s="34">
        <f>IF(A80="","",IFERROR(IF(OR(L80="",M80="",N80=""),"",IF(AND(I80="Converted",K80="Qualified",L80&gt;=N80),L80*M80,0)),""))</f>
        <v/>
      </c>
      <c r="P80" s="16" t="n"/>
      <c r="Q80" s="36" t="n"/>
      <c r="R80" s="16" t="n"/>
      <c r="S80" s="23">
        <f>IF(A80="","",IFERROR(IF(F80="","Check source",IF(M80="","Check source setup",IF(H80="","Add referral date",IF(I80="","Add conversion status",IF(AND(I80="Converted",J80=""),"Add converted date",IF(AND(I80&lt;&gt;"Converted",J80&lt;&gt;""),"Check converted date",IF(K80="","Add qualification status",IF(AND(K80="Qualified",OR(L80="",N80="",L80&lt;N80)),"Check qualification",IF(P80="","Add payment status",IF(AND(P80="Paid",Q80=""),"Add payment date",IF(AND(P80&lt;&gt;"Paid",Q80&lt;&gt;""),"Check payment status",IF(AND(O80&gt;0,P80="Unpaid",TODAY()-IF(J80&lt;&gt;"",J80,H80)&gt;Assumptions!$B$2),"Review overdue","")))))))))))),"Check entry"))</f>
        <v/>
      </c>
    </row>
    <row r="81" ht="30" customHeight="1">
      <c r="A81" s="16" t="n"/>
      <c r="B81" s="17" t="n"/>
      <c r="C81" s="17" t="n"/>
      <c r="D81" s="16" t="n"/>
      <c r="E81" s="16" t="n"/>
      <c r="F81" s="17" t="n"/>
      <c r="G81" s="16" t="n"/>
      <c r="H81" s="36" t="n"/>
      <c r="I81" s="16" t="n"/>
      <c r="J81" s="36" t="n"/>
      <c r="K81" s="16" t="n"/>
      <c r="L81" s="37" t="n"/>
      <c r="M81" s="38">
        <f>IF(OR(A81="",F81=""),"",IFERROR(VLOOKUP(F81,Assumptions!$A$5:$C$10,2,FALSE),""))</f>
        <v/>
      </c>
      <c r="N81" s="35">
        <f>IF(OR(A81="",F81=""),"",IFERROR(VLOOKUP(F81,Assumptions!$A$5:$C$10,3,FALSE),""))</f>
        <v/>
      </c>
      <c r="O81" s="35">
        <f>IF(A81="","",IFERROR(IF(OR(L81="",M81="",N81=""),"",IF(AND(I81="Converted",K81="Qualified",L81&gt;=N81),L81*M81,0)),""))</f>
        <v/>
      </c>
      <c r="P81" s="16" t="n"/>
      <c r="Q81" s="36" t="n"/>
      <c r="R81" s="16" t="n"/>
      <c r="S81" s="21">
        <f>IF(A81="","",IFERROR(IF(F81="","Check source",IF(M81="","Check source setup",IF(H81="","Add referral date",IF(I81="","Add conversion status",IF(AND(I81="Converted",J81=""),"Add converted date",IF(AND(I81&lt;&gt;"Converted",J81&lt;&gt;""),"Check converted date",IF(K81="","Add qualification status",IF(AND(K81="Qualified",OR(L81="",N81="",L81&lt;N81)),"Check qualification",IF(P81="","Add payment status",IF(AND(P81="Paid",Q81=""),"Add payment date",IF(AND(P81&lt;&gt;"Paid",Q81&lt;&gt;""),"Check payment status",IF(AND(O81&gt;0,P81="Unpaid",TODAY()-IF(J81&lt;&gt;"",J81,H81)&gt;Assumptions!$B$2),"Review overdue","")))))))))))),"Check entry"))</f>
        <v/>
      </c>
    </row>
    <row r="82" ht="30" customHeight="1">
      <c r="A82" s="16" t="n"/>
      <c r="B82" s="17" t="n"/>
      <c r="C82" s="17" t="n"/>
      <c r="D82" s="16" t="n"/>
      <c r="E82" s="16" t="n"/>
      <c r="F82" s="17" t="n"/>
      <c r="G82" s="16" t="n"/>
      <c r="H82" s="36" t="n"/>
      <c r="I82" s="16" t="n"/>
      <c r="J82" s="36" t="n"/>
      <c r="K82" s="16" t="n"/>
      <c r="L82" s="37" t="n"/>
      <c r="M82" s="39">
        <f>IF(OR(A82="",F82=""),"",IFERROR(VLOOKUP(F82,Assumptions!$A$5:$C$10,2,FALSE),""))</f>
        <v/>
      </c>
      <c r="N82" s="34">
        <f>IF(OR(A82="",F82=""),"",IFERROR(VLOOKUP(F82,Assumptions!$A$5:$C$10,3,FALSE),""))</f>
        <v/>
      </c>
      <c r="O82" s="34">
        <f>IF(A82="","",IFERROR(IF(OR(L82="",M82="",N82=""),"",IF(AND(I82="Converted",K82="Qualified",L82&gt;=N82),L82*M82,0)),""))</f>
        <v/>
      </c>
      <c r="P82" s="16" t="n"/>
      <c r="Q82" s="36" t="n"/>
      <c r="R82" s="16" t="n"/>
      <c r="S82" s="23">
        <f>IF(A82="","",IFERROR(IF(F82="","Check source",IF(M82="","Check source setup",IF(H82="","Add referral date",IF(I82="","Add conversion status",IF(AND(I82="Converted",J82=""),"Add converted date",IF(AND(I82&lt;&gt;"Converted",J82&lt;&gt;""),"Check converted date",IF(K82="","Add qualification status",IF(AND(K82="Qualified",OR(L82="",N82="",L82&lt;N82)),"Check qualification",IF(P82="","Add payment status",IF(AND(P82="Paid",Q82=""),"Add payment date",IF(AND(P82&lt;&gt;"Paid",Q82&lt;&gt;""),"Check payment status",IF(AND(O82&gt;0,P82="Unpaid",TODAY()-IF(J82&lt;&gt;"",J82,H82)&gt;Assumptions!$B$2),"Review overdue","")))))))))))),"Check entry"))</f>
        <v/>
      </c>
    </row>
    <row r="83" ht="30" customHeight="1">
      <c r="A83" s="16" t="n"/>
      <c r="B83" s="17" t="n"/>
      <c r="C83" s="17" t="n"/>
      <c r="D83" s="16" t="n"/>
      <c r="E83" s="16" t="n"/>
      <c r="F83" s="17" t="n"/>
      <c r="G83" s="16" t="n"/>
      <c r="H83" s="36" t="n"/>
      <c r="I83" s="16" t="n"/>
      <c r="J83" s="36" t="n"/>
      <c r="K83" s="16" t="n"/>
      <c r="L83" s="37" t="n"/>
      <c r="M83" s="38">
        <f>IF(OR(A83="",F83=""),"",IFERROR(VLOOKUP(F83,Assumptions!$A$5:$C$10,2,FALSE),""))</f>
        <v/>
      </c>
      <c r="N83" s="35">
        <f>IF(OR(A83="",F83=""),"",IFERROR(VLOOKUP(F83,Assumptions!$A$5:$C$10,3,FALSE),""))</f>
        <v/>
      </c>
      <c r="O83" s="35">
        <f>IF(A83="","",IFERROR(IF(OR(L83="",M83="",N83=""),"",IF(AND(I83="Converted",K83="Qualified",L83&gt;=N83),L83*M83,0)),""))</f>
        <v/>
      </c>
      <c r="P83" s="16" t="n"/>
      <c r="Q83" s="36" t="n"/>
      <c r="R83" s="16" t="n"/>
      <c r="S83" s="21">
        <f>IF(A83="","",IFERROR(IF(F83="","Check source",IF(M83="","Check source setup",IF(H83="","Add referral date",IF(I83="","Add conversion status",IF(AND(I83="Converted",J83=""),"Add converted date",IF(AND(I83&lt;&gt;"Converted",J83&lt;&gt;""),"Check converted date",IF(K83="","Add qualification status",IF(AND(K83="Qualified",OR(L83="",N83="",L83&lt;N83)),"Check qualification",IF(P83="","Add payment status",IF(AND(P83="Paid",Q83=""),"Add payment date",IF(AND(P83&lt;&gt;"Paid",Q83&lt;&gt;""),"Check payment status",IF(AND(O83&gt;0,P83="Unpaid",TODAY()-IF(J83&lt;&gt;"",J83,H83)&gt;Assumptions!$B$2),"Review overdue","")))))))))))),"Check entry"))</f>
        <v/>
      </c>
    </row>
    <row r="84" ht="30" customHeight="1">
      <c r="A84" s="16" t="n"/>
      <c r="B84" s="17" t="n"/>
      <c r="C84" s="17" t="n"/>
      <c r="D84" s="16" t="n"/>
      <c r="E84" s="16" t="n"/>
      <c r="F84" s="17" t="n"/>
      <c r="G84" s="16" t="n"/>
      <c r="H84" s="36" t="n"/>
      <c r="I84" s="16" t="n"/>
      <c r="J84" s="36" t="n"/>
      <c r="K84" s="16" t="n"/>
      <c r="L84" s="37" t="n"/>
      <c r="M84" s="39">
        <f>IF(OR(A84="",F84=""),"",IFERROR(VLOOKUP(F84,Assumptions!$A$5:$C$10,2,FALSE),""))</f>
        <v/>
      </c>
      <c r="N84" s="34">
        <f>IF(OR(A84="",F84=""),"",IFERROR(VLOOKUP(F84,Assumptions!$A$5:$C$10,3,FALSE),""))</f>
        <v/>
      </c>
      <c r="O84" s="34">
        <f>IF(A84="","",IFERROR(IF(OR(L84="",M84="",N84=""),"",IF(AND(I84="Converted",K84="Qualified",L84&gt;=N84),L84*M84,0)),""))</f>
        <v/>
      </c>
      <c r="P84" s="16" t="n"/>
      <c r="Q84" s="36" t="n"/>
      <c r="R84" s="16" t="n"/>
      <c r="S84" s="23">
        <f>IF(A84="","",IFERROR(IF(F84="","Check source",IF(M84="","Check source setup",IF(H84="","Add referral date",IF(I84="","Add conversion status",IF(AND(I84="Converted",J84=""),"Add converted date",IF(AND(I84&lt;&gt;"Converted",J84&lt;&gt;""),"Check converted date",IF(K84="","Add qualification status",IF(AND(K84="Qualified",OR(L84="",N84="",L84&lt;N84)),"Check qualification",IF(P84="","Add payment status",IF(AND(P84="Paid",Q84=""),"Add payment date",IF(AND(P84&lt;&gt;"Paid",Q84&lt;&gt;""),"Check payment status",IF(AND(O84&gt;0,P84="Unpaid",TODAY()-IF(J84&lt;&gt;"",J84,H84)&gt;Assumptions!$B$2),"Review overdue","")))))))))))),"Check entry"))</f>
        <v/>
      </c>
    </row>
    <row r="85" ht="30" customHeight="1">
      <c r="A85" s="16" t="n"/>
      <c r="B85" s="17" t="n"/>
      <c r="C85" s="17" t="n"/>
      <c r="D85" s="16" t="n"/>
      <c r="E85" s="16" t="n"/>
      <c r="F85" s="17" t="n"/>
      <c r="G85" s="16" t="n"/>
      <c r="H85" s="36" t="n"/>
      <c r="I85" s="16" t="n"/>
      <c r="J85" s="36" t="n"/>
      <c r="K85" s="16" t="n"/>
      <c r="L85" s="37" t="n"/>
      <c r="M85" s="38">
        <f>IF(OR(A85="",F85=""),"",IFERROR(VLOOKUP(F85,Assumptions!$A$5:$C$10,2,FALSE),""))</f>
        <v/>
      </c>
      <c r="N85" s="35">
        <f>IF(OR(A85="",F85=""),"",IFERROR(VLOOKUP(F85,Assumptions!$A$5:$C$10,3,FALSE),""))</f>
        <v/>
      </c>
      <c r="O85" s="35">
        <f>IF(A85="","",IFERROR(IF(OR(L85="",M85="",N85=""),"",IF(AND(I85="Converted",K85="Qualified",L85&gt;=N85),L85*M85,0)),""))</f>
        <v/>
      </c>
      <c r="P85" s="16" t="n"/>
      <c r="Q85" s="36" t="n"/>
      <c r="R85" s="16" t="n"/>
      <c r="S85" s="21">
        <f>IF(A85="","",IFERROR(IF(F85="","Check source",IF(M85="","Check source setup",IF(H85="","Add referral date",IF(I85="","Add conversion status",IF(AND(I85="Converted",J85=""),"Add converted date",IF(AND(I85&lt;&gt;"Converted",J85&lt;&gt;""),"Check converted date",IF(K85="","Add qualification status",IF(AND(K85="Qualified",OR(L85="",N85="",L85&lt;N85)),"Check qualification",IF(P85="","Add payment status",IF(AND(P85="Paid",Q85=""),"Add payment date",IF(AND(P85&lt;&gt;"Paid",Q85&lt;&gt;""),"Check payment status",IF(AND(O85&gt;0,P85="Unpaid",TODAY()-IF(J85&lt;&gt;"",J85,H85)&gt;Assumptions!$B$2),"Review overdue","")))))))))))),"Check entry"))</f>
        <v/>
      </c>
    </row>
    <row r="86" ht="30" customHeight="1">
      <c r="A86" s="16" t="n"/>
      <c r="B86" s="17" t="n"/>
      <c r="C86" s="17" t="n"/>
      <c r="D86" s="16" t="n"/>
      <c r="E86" s="16" t="n"/>
      <c r="F86" s="17" t="n"/>
      <c r="G86" s="16" t="n"/>
      <c r="H86" s="36" t="n"/>
      <c r="I86" s="16" t="n"/>
      <c r="J86" s="36" t="n"/>
      <c r="K86" s="16" t="n"/>
      <c r="L86" s="37" t="n"/>
      <c r="M86" s="39">
        <f>IF(OR(A86="",F86=""),"",IFERROR(VLOOKUP(F86,Assumptions!$A$5:$C$10,2,FALSE),""))</f>
        <v/>
      </c>
      <c r="N86" s="34">
        <f>IF(OR(A86="",F86=""),"",IFERROR(VLOOKUP(F86,Assumptions!$A$5:$C$10,3,FALSE),""))</f>
        <v/>
      </c>
      <c r="O86" s="34">
        <f>IF(A86="","",IFERROR(IF(OR(L86="",M86="",N86=""),"",IF(AND(I86="Converted",K86="Qualified",L86&gt;=N86),L86*M86,0)),""))</f>
        <v/>
      </c>
      <c r="P86" s="16" t="n"/>
      <c r="Q86" s="36" t="n"/>
      <c r="R86" s="16" t="n"/>
      <c r="S86" s="23">
        <f>IF(A86="","",IFERROR(IF(F86="","Check source",IF(M86="","Check source setup",IF(H86="","Add referral date",IF(I86="","Add conversion status",IF(AND(I86="Converted",J86=""),"Add converted date",IF(AND(I86&lt;&gt;"Converted",J86&lt;&gt;""),"Check converted date",IF(K86="","Add qualification status",IF(AND(K86="Qualified",OR(L86="",N86="",L86&lt;N86)),"Check qualification",IF(P86="","Add payment status",IF(AND(P86="Paid",Q86=""),"Add payment date",IF(AND(P86&lt;&gt;"Paid",Q86&lt;&gt;""),"Check payment status",IF(AND(O86&gt;0,P86="Unpaid",TODAY()-IF(J86&lt;&gt;"",J86,H86)&gt;Assumptions!$B$2),"Review overdue","")))))))))))),"Check entry"))</f>
        <v/>
      </c>
    </row>
    <row r="87" ht="30" customHeight="1">
      <c r="A87" s="16" t="n"/>
      <c r="B87" s="17" t="n"/>
      <c r="C87" s="17" t="n"/>
      <c r="D87" s="16" t="n"/>
      <c r="E87" s="16" t="n"/>
      <c r="F87" s="17" t="n"/>
      <c r="G87" s="16" t="n"/>
      <c r="H87" s="36" t="n"/>
      <c r="I87" s="16" t="n"/>
      <c r="J87" s="36" t="n"/>
      <c r="K87" s="16" t="n"/>
      <c r="L87" s="37" t="n"/>
      <c r="M87" s="38">
        <f>IF(OR(A87="",F87=""),"",IFERROR(VLOOKUP(F87,Assumptions!$A$5:$C$10,2,FALSE),""))</f>
        <v/>
      </c>
      <c r="N87" s="35">
        <f>IF(OR(A87="",F87=""),"",IFERROR(VLOOKUP(F87,Assumptions!$A$5:$C$10,3,FALSE),""))</f>
        <v/>
      </c>
      <c r="O87" s="35">
        <f>IF(A87="","",IFERROR(IF(OR(L87="",M87="",N87=""),"",IF(AND(I87="Converted",K87="Qualified",L87&gt;=N87),L87*M87,0)),""))</f>
        <v/>
      </c>
      <c r="P87" s="16" t="n"/>
      <c r="Q87" s="36" t="n"/>
      <c r="R87" s="16" t="n"/>
      <c r="S87" s="21">
        <f>IF(A87="","",IFERROR(IF(F87="","Check source",IF(M87="","Check source setup",IF(H87="","Add referral date",IF(I87="","Add conversion status",IF(AND(I87="Converted",J87=""),"Add converted date",IF(AND(I87&lt;&gt;"Converted",J87&lt;&gt;""),"Check converted date",IF(K87="","Add qualification status",IF(AND(K87="Qualified",OR(L87="",N87="",L87&lt;N87)),"Check qualification",IF(P87="","Add payment status",IF(AND(P87="Paid",Q87=""),"Add payment date",IF(AND(P87&lt;&gt;"Paid",Q87&lt;&gt;""),"Check payment status",IF(AND(O87&gt;0,P87="Unpaid",TODAY()-IF(J87&lt;&gt;"",J87,H87)&gt;Assumptions!$B$2),"Review overdue","")))))))))))),"Check entry"))</f>
        <v/>
      </c>
    </row>
    <row r="88" ht="30" customHeight="1">
      <c r="A88" s="16" t="n"/>
      <c r="B88" s="17" t="n"/>
      <c r="C88" s="17" t="n"/>
      <c r="D88" s="16" t="n"/>
      <c r="E88" s="16" t="n"/>
      <c r="F88" s="17" t="n"/>
      <c r="G88" s="16" t="n"/>
      <c r="H88" s="36" t="n"/>
      <c r="I88" s="16" t="n"/>
      <c r="J88" s="36" t="n"/>
      <c r="K88" s="16" t="n"/>
      <c r="L88" s="37" t="n"/>
      <c r="M88" s="39">
        <f>IF(OR(A88="",F88=""),"",IFERROR(VLOOKUP(F88,Assumptions!$A$5:$C$10,2,FALSE),""))</f>
        <v/>
      </c>
      <c r="N88" s="34">
        <f>IF(OR(A88="",F88=""),"",IFERROR(VLOOKUP(F88,Assumptions!$A$5:$C$10,3,FALSE),""))</f>
        <v/>
      </c>
      <c r="O88" s="34">
        <f>IF(A88="","",IFERROR(IF(OR(L88="",M88="",N88=""),"",IF(AND(I88="Converted",K88="Qualified",L88&gt;=N88),L88*M88,0)),""))</f>
        <v/>
      </c>
      <c r="P88" s="16" t="n"/>
      <c r="Q88" s="36" t="n"/>
      <c r="R88" s="16" t="n"/>
      <c r="S88" s="23">
        <f>IF(A88="","",IFERROR(IF(F88="","Check source",IF(M88="","Check source setup",IF(H88="","Add referral date",IF(I88="","Add conversion status",IF(AND(I88="Converted",J88=""),"Add converted date",IF(AND(I88&lt;&gt;"Converted",J88&lt;&gt;""),"Check converted date",IF(K88="","Add qualification status",IF(AND(K88="Qualified",OR(L88="",N88="",L88&lt;N88)),"Check qualification",IF(P88="","Add payment status",IF(AND(P88="Paid",Q88=""),"Add payment date",IF(AND(P88&lt;&gt;"Paid",Q88&lt;&gt;""),"Check payment status",IF(AND(O88&gt;0,P88="Unpaid",TODAY()-IF(J88&lt;&gt;"",J88,H88)&gt;Assumptions!$B$2),"Review overdue","")))))))))))),"Check entry"))</f>
        <v/>
      </c>
    </row>
    <row r="89" ht="30" customHeight="1">
      <c r="A89" s="16" t="n"/>
      <c r="B89" s="17" t="n"/>
      <c r="C89" s="17" t="n"/>
      <c r="D89" s="16" t="n"/>
      <c r="E89" s="16" t="n"/>
      <c r="F89" s="17" t="n"/>
      <c r="G89" s="16" t="n"/>
      <c r="H89" s="36" t="n"/>
      <c r="I89" s="16" t="n"/>
      <c r="J89" s="36" t="n"/>
      <c r="K89" s="16" t="n"/>
      <c r="L89" s="37" t="n"/>
      <c r="M89" s="38">
        <f>IF(OR(A89="",F89=""),"",IFERROR(VLOOKUP(F89,Assumptions!$A$5:$C$10,2,FALSE),""))</f>
        <v/>
      </c>
      <c r="N89" s="35">
        <f>IF(OR(A89="",F89=""),"",IFERROR(VLOOKUP(F89,Assumptions!$A$5:$C$10,3,FALSE),""))</f>
        <v/>
      </c>
      <c r="O89" s="35">
        <f>IF(A89="","",IFERROR(IF(OR(L89="",M89="",N89=""),"",IF(AND(I89="Converted",K89="Qualified",L89&gt;=N89),L89*M89,0)),""))</f>
        <v/>
      </c>
      <c r="P89" s="16" t="n"/>
      <c r="Q89" s="36" t="n"/>
      <c r="R89" s="16" t="n"/>
      <c r="S89" s="21">
        <f>IF(A89="","",IFERROR(IF(F89="","Check source",IF(M89="","Check source setup",IF(H89="","Add referral date",IF(I89="","Add conversion status",IF(AND(I89="Converted",J89=""),"Add converted date",IF(AND(I89&lt;&gt;"Converted",J89&lt;&gt;""),"Check converted date",IF(K89="","Add qualification status",IF(AND(K89="Qualified",OR(L89="",N89="",L89&lt;N89)),"Check qualification",IF(P89="","Add payment status",IF(AND(P89="Paid",Q89=""),"Add payment date",IF(AND(P89&lt;&gt;"Paid",Q89&lt;&gt;""),"Check payment status",IF(AND(O89&gt;0,P89="Unpaid",TODAY()-IF(J89&lt;&gt;"",J89,H89)&gt;Assumptions!$B$2),"Review overdue","")))))))))))),"Check entry"))</f>
        <v/>
      </c>
    </row>
    <row r="90" ht="30" customHeight="1">
      <c r="A90" s="16" t="n"/>
      <c r="B90" s="17" t="n"/>
      <c r="C90" s="17" t="n"/>
      <c r="D90" s="16" t="n"/>
      <c r="E90" s="16" t="n"/>
      <c r="F90" s="17" t="n"/>
      <c r="G90" s="16" t="n"/>
      <c r="H90" s="36" t="n"/>
      <c r="I90" s="16" t="n"/>
      <c r="J90" s="36" t="n"/>
      <c r="K90" s="16" t="n"/>
      <c r="L90" s="37" t="n"/>
      <c r="M90" s="39">
        <f>IF(OR(A90="",F90=""),"",IFERROR(VLOOKUP(F90,Assumptions!$A$5:$C$10,2,FALSE),""))</f>
        <v/>
      </c>
      <c r="N90" s="34">
        <f>IF(OR(A90="",F90=""),"",IFERROR(VLOOKUP(F90,Assumptions!$A$5:$C$10,3,FALSE),""))</f>
        <v/>
      </c>
      <c r="O90" s="34">
        <f>IF(A90="","",IFERROR(IF(OR(L90="",M90="",N90=""),"",IF(AND(I90="Converted",K90="Qualified",L90&gt;=N90),L90*M90,0)),""))</f>
        <v/>
      </c>
      <c r="P90" s="16" t="n"/>
      <c r="Q90" s="36" t="n"/>
      <c r="R90" s="16" t="n"/>
      <c r="S90" s="23">
        <f>IF(A90="","",IFERROR(IF(F90="","Check source",IF(M90="","Check source setup",IF(H90="","Add referral date",IF(I90="","Add conversion status",IF(AND(I90="Converted",J90=""),"Add converted date",IF(AND(I90&lt;&gt;"Converted",J90&lt;&gt;""),"Check converted date",IF(K90="","Add qualification status",IF(AND(K90="Qualified",OR(L90="",N90="",L90&lt;N90)),"Check qualification",IF(P90="","Add payment status",IF(AND(P90="Paid",Q90=""),"Add payment date",IF(AND(P90&lt;&gt;"Paid",Q90&lt;&gt;""),"Check payment status",IF(AND(O90&gt;0,P90="Unpaid",TODAY()-IF(J90&lt;&gt;"",J90,H90)&gt;Assumptions!$B$2),"Review overdue","")))))))))))),"Check entry"))</f>
        <v/>
      </c>
    </row>
    <row r="91" ht="30" customHeight="1">
      <c r="A91" s="16" t="n"/>
      <c r="B91" s="17" t="n"/>
      <c r="C91" s="17" t="n"/>
      <c r="D91" s="16" t="n"/>
      <c r="E91" s="16" t="n"/>
      <c r="F91" s="17" t="n"/>
      <c r="G91" s="16" t="n"/>
      <c r="H91" s="36" t="n"/>
      <c r="I91" s="16" t="n"/>
      <c r="J91" s="36" t="n"/>
      <c r="K91" s="16" t="n"/>
      <c r="L91" s="37" t="n"/>
      <c r="M91" s="38">
        <f>IF(OR(A91="",F91=""),"",IFERROR(VLOOKUP(F91,Assumptions!$A$5:$C$10,2,FALSE),""))</f>
        <v/>
      </c>
      <c r="N91" s="35">
        <f>IF(OR(A91="",F91=""),"",IFERROR(VLOOKUP(F91,Assumptions!$A$5:$C$10,3,FALSE),""))</f>
        <v/>
      </c>
      <c r="O91" s="35">
        <f>IF(A91="","",IFERROR(IF(OR(L91="",M91="",N91=""),"",IF(AND(I91="Converted",K91="Qualified",L91&gt;=N91),L91*M91,0)),""))</f>
        <v/>
      </c>
      <c r="P91" s="16" t="n"/>
      <c r="Q91" s="36" t="n"/>
      <c r="R91" s="16" t="n"/>
      <c r="S91" s="21">
        <f>IF(A91="","",IFERROR(IF(F91="","Check source",IF(M91="","Check source setup",IF(H91="","Add referral date",IF(I91="","Add conversion status",IF(AND(I91="Converted",J91=""),"Add converted date",IF(AND(I91&lt;&gt;"Converted",J91&lt;&gt;""),"Check converted date",IF(K91="","Add qualification status",IF(AND(K91="Qualified",OR(L91="",N91="",L91&lt;N91)),"Check qualification",IF(P91="","Add payment status",IF(AND(P91="Paid",Q91=""),"Add payment date",IF(AND(P91&lt;&gt;"Paid",Q91&lt;&gt;""),"Check payment status",IF(AND(O91&gt;0,P91="Unpaid",TODAY()-IF(J91&lt;&gt;"",J91,H91)&gt;Assumptions!$B$2),"Review overdue","")))))))))))),"Check entry"))</f>
        <v/>
      </c>
    </row>
    <row r="92" ht="30" customHeight="1">
      <c r="A92" s="16" t="n"/>
      <c r="B92" s="17" t="n"/>
      <c r="C92" s="17" t="n"/>
      <c r="D92" s="16" t="n"/>
      <c r="E92" s="16" t="n"/>
      <c r="F92" s="17" t="n"/>
      <c r="G92" s="16" t="n"/>
      <c r="H92" s="36" t="n"/>
      <c r="I92" s="16" t="n"/>
      <c r="J92" s="36" t="n"/>
      <c r="K92" s="16" t="n"/>
      <c r="L92" s="37" t="n"/>
      <c r="M92" s="39">
        <f>IF(OR(A92="",F92=""),"",IFERROR(VLOOKUP(F92,Assumptions!$A$5:$C$10,2,FALSE),""))</f>
        <v/>
      </c>
      <c r="N92" s="34">
        <f>IF(OR(A92="",F92=""),"",IFERROR(VLOOKUP(F92,Assumptions!$A$5:$C$10,3,FALSE),""))</f>
        <v/>
      </c>
      <c r="O92" s="34">
        <f>IF(A92="","",IFERROR(IF(OR(L92="",M92="",N92=""),"",IF(AND(I92="Converted",K92="Qualified",L92&gt;=N92),L92*M92,0)),""))</f>
        <v/>
      </c>
      <c r="P92" s="16" t="n"/>
      <c r="Q92" s="36" t="n"/>
      <c r="R92" s="16" t="n"/>
      <c r="S92" s="23">
        <f>IF(A92="","",IFERROR(IF(F92="","Check source",IF(M92="","Check source setup",IF(H92="","Add referral date",IF(I92="","Add conversion status",IF(AND(I92="Converted",J92=""),"Add converted date",IF(AND(I92&lt;&gt;"Converted",J92&lt;&gt;""),"Check converted date",IF(K92="","Add qualification status",IF(AND(K92="Qualified",OR(L92="",N92="",L92&lt;N92)),"Check qualification",IF(P92="","Add payment status",IF(AND(P92="Paid",Q92=""),"Add payment date",IF(AND(P92&lt;&gt;"Paid",Q92&lt;&gt;""),"Check payment status",IF(AND(O92&gt;0,P92="Unpaid",TODAY()-IF(J92&lt;&gt;"",J92,H92)&gt;Assumptions!$B$2),"Review overdue","")))))))))))),"Check entry"))</f>
        <v/>
      </c>
    </row>
    <row r="93" ht="30" customHeight="1">
      <c r="A93" s="16" t="n"/>
      <c r="B93" s="17" t="n"/>
      <c r="C93" s="17" t="n"/>
      <c r="D93" s="16" t="n"/>
      <c r="E93" s="16" t="n"/>
      <c r="F93" s="17" t="n"/>
      <c r="G93" s="16" t="n"/>
      <c r="H93" s="36" t="n"/>
      <c r="I93" s="16" t="n"/>
      <c r="J93" s="36" t="n"/>
      <c r="K93" s="16" t="n"/>
      <c r="L93" s="37" t="n"/>
      <c r="M93" s="38">
        <f>IF(OR(A93="",F93=""),"",IFERROR(VLOOKUP(F93,Assumptions!$A$5:$C$10,2,FALSE),""))</f>
        <v/>
      </c>
      <c r="N93" s="35">
        <f>IF(OR(A93="",F93=""),"",IFERROR(VLOOKUP(F93,Assumptions!$A$5:$C$10,3,FALSE),""))</f>
        <v/>
      </c>
      <c r="O93" s="35">
        <f>IF(A93="","",IFERROR(IF(OR(L93="",M93="",N93=""),"",IF(AND(I93="Converted",K93="Qualified",L93&gt;=N93),L93*M93,0)),""))</f>
        <v/>
      </c>
      <c r="P93" s="16" t="n"/>
      <c r="Q93" s="36" t="n"/>
      <c r="R93" s="16" t="n"/>
      <c r="S93" s="21">
        <f>IF(A93="","",IFERROR(IF(F93="","Check source",IF(M93="","Check source setup",IF(H93="","Add referral date",IF(I93="","Add conversion status",IF(AND(I93="Converted",J93=""),"Add converted date",IF(AND(I93&lt;&gt;"Converted",J93&lt;&gt;""),"Check converted date",IF(K93="","Add qualification status",IF(AND(K93="Qualified",OR(L93="",N93="",L93&lt;N93)),"Check qualification",IF(P93="","Add payment status",IF(AND(P93="Paid",Q93=""),"Add payment date",IF(AND(P93&lt;&gt;"Paid",Q93&lt;&gt;""),"Check payment status",IF(AND(O93&gt;0,P93="Unpaid",TODAY()-IF(J93&lt;&gt;"",J93,H93)&gt;Assumptions!$B$2),"Review overdue","")))))))))))),"Check entry"))</f>
        <v/>
      </c>
    </row>
    <row r="94" ht="30" customHeight="1">
      <c r="A94" s="16" t="n"/>
      <c r="B94" s="17" t="n"/>
      <c r="C94" s="17" t="n"/>
      <c r="D94" s="16" t="n"/>
      <c r="E94" s="16" t="n"/>
      <c r="F94" s="17" t="n"/>
      <c r="G94" s="16" t="n"/>
      <c r="H94" s="36" t="n"/>
      <c r="I94" s="16" t="n"/>
      <c r="J94" s="36" t="n"/>
      <c r="K94" s="16" t="n"/>
      <c r="L94" s="37" t="n"/>
      <c r="M94" s="39">
        <f>IF(OR(A94="",F94=""),"",IFERROR(VLOOKUP(F94,Assumptions!$A$5:$C$10,2,FALSE),""))</f>
        <v/>
      </c>
      <c r="N94" s="34">
        <f>IF(OR(A94="",F94=""),"",IFERROR(VLOOKUP(F94,Assumptions!$A$5:$C$10,3,FALSE),""))</f>
        <v/>
      </c>
      <c r="O94" s="34">
        <f>IF(A94="","",IFERROR(IF(OR(L94="",M94="",N94=""),"",IF(AND(I94="Converted",K94="Qualified",L94&gt;=N94),L94*M94,0)),""))</f>
        <v/>
      </c>
      <c r="P94" s="16" t="n"/>
      <c r="Q94" s="36" t="n"/>
      <c r="R94" s="16" t="n"/>
      <c r="S94" s="23">
        <f>IF(A94="","",IFERROR(IF(F94="","Check source",IF(M94="","Check source setup",IF(H94="","Add referral date",IF(I94="","Add conversion status",IF(AND(I94="Converted",J94=""),"Add converted date",IF(AND(I94&lt;&gt;"Converted",J94&lt;&gt;""),"Check converted date",IF(K94="","Add qualification status",IF(AND(K94="Qualified",OR(L94="",N94="",L94&lt;N94)),"Check qualification",IF(P94="","Add payment status",IF(AND(P94="Paid",Q94=""),"Add payment date",IF(AND(P94&lt;&gt;"Paid",Q94&lt;&gt;""),"Check payment status",IF(AND(O94&gt;0,P94="Unpaid",TODAY()-IF(J94&lt;&gt;"",J94,H94)&gt;Assumptions!$B$2),"Review overdue","")))))))))))),"Check entry"))</f>
        <v/>
      </c>
    </row>
    <row r="95" ht="30" customHeight="1">
      <c r="A95" s="16" t="n"/>
      <c r="B95" s="17" t="n"/>
      <c r="C95" s="17" t="n"/>
      <c r="D95" s="16" t="n"/>
      <c r="E95" s="16" t="n"/>
      <c r="F95" s="17" t="n"/>
      <c r="G95" s="16" t="n"/>
      <c r="H95" s="36" t="n"/>
      <c r="I95" s="16" t="n"/>
      <c r="J95" s="36" t="n"/>
      <c r="K95" s="16" t="n"/>
      <c r="L95" s="37" t="n"/>
      <c r="M95" s="38">
        <f>IF(OR(A95="",F95=""),"",IFERROR(VLOOKUP(F95,Assumptions!$A$5:$C$10,2,FALSE),""))</f>
        <v/>
      </c>
      <c r="N95" s="35">
        <f>IF(OR(A95="",F95=""),"",IFERROR(VLOOKUP(F95,Assumptions!$A$5:$C$10,3,FALSE),""))</f>
        <v/>
      </c>
      <c r="O95" s="35">
        <f>IF(A95="","",IFERROR(IF(OR(L95="",M95="",N95=""),"",IF(AND(I95="Converted",K95="Qualified",L95&gt;=N95),L95*M95,0)),""))</f>
        <v/>
      </c>
      <c r="P95" s="16" t="n"/>
      <c r="Q95" s="36" t="n"/>
      <c r="R95" s="16" t="n"/>
      <c r="S95" s="21">
        <f>IF(A95="","",IFERROR(IF(F95="","Check source",IF(M95="","Check source setup",IF(H95="","Add referral date",IF(I95="","Add conversion status",IF(AND(I95="Converted",J95=""),"Add converted date",IF(AND(I95&lt;&gt;"Converted",J95&lt;&gt;""),"Check converted date",IF(K95="","Add qualification status",IF(AND(K95="Qualified",OR(L95="",N95="",L95&lt;N95)),"Check qualification",IF(P95="","Add payment status",IF(AND(P95="Paid",Q95=""),"Add payment date",IF(AND(P95&lt;&gt;"Paid",Q95&lt;&gt;""),"Check payment status",IF(AND(O95&gt;0,P95="Unpaid",TODAY()-IF(J95&lt;&gt;"",J95,H95)&gt;Assumptions!$B$2),"Review overdue","")))))))))))),"Check entry"))</f>
        <v/>
      </c>
    </row>
    <row r="96" ht="30" customHeight="1">
      <c r="A96" s="16" t="n"/>
      <c r="B96" s="17" t="n"/>
      <c r="C96" s="17" t="n"/>
      <c r="D96" s="16" t="n"/>
      <c r="E96" s="16" t="n"/>
      <c r="F96" s="17" t="n"/>
      <c r="G96" s="16" t="n"/>
      <c r="H96" s="36" t="n"/>
      <c r="I96" s="16" t="n"/>
      <c r="J96" s="36" t="n"/>
      <c r="K96" s="16" t="n"/>
      <c r="L96" s="37" t="n"/>
      <c r="M96" s="39">
        <f>IF(OR(A96="",F96=""),"",IFERROR(VLOOKUP(F96,Assumptions!$A$5:$C$10,2,FALSE),""))</f>
        <v/>
      </c>
      <c r="N96" s="34">
        <f>IF(OR(A96="",F96=""),"",IFERROR(VLOOKUP(F96,Assumptions!$A$5:$C$10,3,FALSE),""))</f>
        <v/>
      </c>
      <c r="O96" s="34">
        <f>IF(A96="","",IFERROR(IF(OR(L96="",M96="",N96=""),"",IF(AND(I96="Converted",K96="Qualified",L96&gt;=N96),L96*M96,0)),""))</f>
        <v/>
      </c>
      <c r="P96" s="16" t="n"/>
      <c r="Q96" s="36" t="n"/>
      <c r="R96" s="16" t="n"/>
      <c r="S96" s="23">
        <f>IF(A96="","",IFERROR(IF(F96="","Check source",IF(M96="","Check source setup",IF(H96="","Add referral date",IF(I96="","Add conversion status",IF(AND(I96="Converted",J96=""),"Add converted date",IF(AND(I96&lt;&gt;"Converted",J96&lt;&gt;""),"Check converted date",IF(K96="","Add qualification status",IF(AND(K96="Qualified",OR(L96="",N96="",L96&lt;N96)),"Check qualification",IF(P96="","Add payment status",IF(AND(P96="Paid",Q96=""),"Add payment date",IF(AND(P96&lt;&gt;"Paid",Q96&lt;&gt;""),"Check payment status",IF(AND(O96&gt;0,P96="Unpaid",TODAY()-IF(J96&lt;&gt;"",J96,H96)&gt;Assumptions!$B$2),"Review overdue","")))))))))))),"Check entry"))</f>
        <v/>
      </c>
    </row>
    <row r="97" ht="30" customHeight="1">
      <c r="A97" s="16" t="n"/>
      <c r="B97" s="17" t="n"/>
      <c r="C97" s="17" t="n"/>
      <c r="D97" s="16" t="n"/>
      <c r="E97" s="16" t="n"/>
      <c r="F97" s="17" t="n"/>
      <c r="G97" s="16" t="n"/>
      <c r="H97" s="36" t="n"/>
      <c r="I97" s="16" t="n"/>
      <c r="J97" s="36" t="n"/>
      <c r="K97" s="16" t="n"/>
      <c r="L97" s="37" t="n"/>
      <c r="M97" s="38">
        <f>IF(OR(A97="",F97=""),"",IFERROR(VLOOKUP(F97,Assumptions!$A$5:$C$10,2,FALSE),""))</f>
        <v/>
      </c>
      <c r="N97" s="35">
        <f>IF(OR(A97="",F97=""),"",IFERROR(VLOOKUP(F97,Assumptions!$A$5:$C$10,3,FALSE),""))</f>
        <v/>
      </c>
      <c r="O97" s="35">
        <f>IF(A97="","",IFERROR(IF(OR(L97="",M97="",N97=""),"",IF(AND(I97="Converted",K97="Qualified",L97&gt;=N97),L97*M97,0)),""))</f>
        <v/>
      </c>
      <c r="P97" s="16" t="n"/>
      <c r="Q97" s="36" t="n"/>
      <c r="R97" s="16" t="n"/>
      <c r="S97" s="21">
        <f>IF(A97="","",IFERROR(IF(F97="","Check source",IF(M97="","Check source setup",IF(H97="","Add referral date",IF(I97="","Add conversion status",IF(AND(I97="Converted",J97=""),"Add converted date",IF(AND(I97&lt;&gt;"Converted",J97&lt;&gt;""),"Check converted date",IF(K97="","Add qualification status",IF(AND(K97="Qualified",OR(L97="",N97="",L97&lt;N97)),"Check qualification",IF(P97="","Add payment status",IF(AND(P97="Paid",Q97=""),"Add payment date",IF(AND(P97&lt;&gt;"Paid",Q97&lt;&gt;""),"Check payment status",IF(AND(O97&gt;0,P97="Unpaid",TODAY()-IF(J97&lt;&gt;"",J97,H97)&gt;Assumptions!$B$2),"Review overdue","")))))))))))),"Check entry"))</f>
        <v/>
      </c>
    </row>
    <row r="98" ht="30" customHeight="1">
      <c r="A98" s="16" t="n"/>
      <c r="B98" s="17" t="n"/>
      <c r="C98" s="17" t="n"/>
      <c r="D98" s="16" t="n"/>
      <c r="E98" s="16" t="n"/>
      <c r="F98" s="17" t="n"/>
      <c r="G98" s="16" t="n"/>
      <c r="H98" s="36" t="n"/>
      <c r="I98" s="16" t="n"/>
      <c r="J98" s="36" t="n"/>
      <c r="K98" s="16" t="n"/>
      <c r="L98" s="37" t="n"/>
      <c r="M98" s="39">
        <f>IF(OR(A98="",F98=""),"",IFERROR(VLOOKUP(F98,Assumptions!$A$5:$C$10,2,FALSE),""))</f>
        <v/>
      </c>
      <c r="N98" s="34">
        <f>IF(OR(A98="",F98=""),"",IFERROR(VLOOKUP(F98,Assumptions!$A$5:$C$10,3,FALSE),""))</f>
        <v/>
      </c>
      <c r="O98" s="34">
        <f>IF(A98="","",IFERROR(IF(OR(L98="",M98="",N98=""),"",IF(AND(I98="Converted",K98="Qualified",L98&gt;=N98),L98*M98,0)),""))</f>
        <v/>
      </c>
      <c r="P98" s="16" t="n"/>
      <c r="Q98" s="36" t="n"/>
      <c r="R98" s="16" t="n"/>
      <c r="S98" s="23">
        <f>IF(A98="","",IFERROR(IF(F98="","Check source",IF(M98="","Check source setup",IF(H98="","Add referral date",IF(I98="","Add conversion status",IF(AND(I98="Converted",J98=""),"Add converted date",IF(AND(I98&lt;&gt;"Converted",J98&lt;&gt;""),"Check converted date",IF(K98="","Add qualification status",IF(AND(K98="Qualified",OR(L98="",N98="",L98&lt;N98)),"Check qualification",IF(P98="","Add payment status",IF(AND(P98="Paid",Q98=""),"Add payment date",IF(AND(P98&lt;&gt;"Paid",Q98&lt;&gt;""),"Check payment status",IF(AND(O98&gt;0,P98="Unpaid",TODAY()-IF(J98&lt;&gt;"",J98,H98)&gt;Assumptions!$B$2),"Review overdue","")))))))))))),"Check entry"))</f>
        <v/>
      </c>
    </row>
    <row r="99" ht="30" customHeight="1">
      <c r="A99" s="16" t="n"/>
      <c r="B99" s="17" t="n"/>
      <c r="C99" s="17" t="n"/>
      <c r="D99" s="16" t="n"/>
      <c r="E99" s="16" t="n"/>
      <c r="F99" s="17" t="n"/>
      <c r="G99" s="16" t="n"/>
      <c r="H99" s="36" t="n"/>
      <c r="I99" s="16" t="n"/>
      <c r="J99" s="36" t="n"/>
      <c r="K99" s="16" t="n"/>
      <c r="L99" s="37" t="n"/>
      <c r="M99" s="38">
        <f>IF(OR(A99="",F99=""),"",IFERROR(VLOOKUP(F99,Assumptions!$A$5:$C$10,2,FALSE),""))</f>
        <v/>
      </c>
      <c r="N99" s="35">
        <f>IF(OR(A99="",F99=""),"",IFERROR(VLOOKUP(F99,Assumptions!$A$5:$C$10,3,FALSE),""))</f>
        <v/>
      </c>
      <c r="O99" s="35">
        <f>IF(A99="","",IFERROR(IF(OR(L99="",M99="",N99=""),"",IF(AND(I99="Converted",K99="Qualified",L99&gt;=N99),L99*M99,0)),""))</f>
        <v/>
      </c>
      <c r="P99" s="16" t="n"/>
      <c r="Q99" s="36" t="n"/>
      <c r="R99" s="16" t="n"/>
      <c r="S99" s="21">
        <f>IF(A99="","",IFERROR(IF(F99="","Check source",IF(M99="","Check source setup",IF(H99="","Add referral date",IF(I99="","Add conversion status",IF(AND(I99="Converted",J99=""),"Add converted date",IF(AND(I99&lt;&gt;"Converted",J99&lt;&gt;""),"Check converted date",IF(K99="","Add qualification status",IF(AND(K99="Qualified",OR(L99="",N99="",L99&lt;N99)),"Check qualification",IF(P99="","Add payment status",IF(AND(P99="Paid",Q99=""),"Add payment date",IF(AND(P99&lt;&gt;"Paid",Q99&lt;&gt;""),"Check payment status",IF(AND(O99&gt;0,P99="Unpaid",TODAY()-IF(J99&lt;&gt;"",J99,H99)&gt;Assumptions!$B$2),"Review overdue","")))))))))))),"Check entry"))</f>
        <v/>
      </c>
    </row>
    <row r="100" ht="30" customHeight="1">
      <c r="A100" s="16" t="n"/>
      <c r="B100" s="17" t="n"/>
      <c r="C100" s="17" t="n"/>
      <c r="D100" s="16" t="n"/>
      <c r="E100" s="16" t="n"/>
      <c r="F100" s="17" t="n"/>
      <c r="G100" s="16" t="n"/>
      <c r="H100" s="36" t="n"/>
      <c r="I100" s="16" t="n"/>
      <c r="J100" s="36" t="n"/>
      <c r="K100" s="16" t="n"/>
      <c r="L100" s="37" t="n"/>
      <c r="M100" s="39">
        <f>IF(OR(A100="",F100=""),"",IFERROR(VLOOKUP(F100,Assumptions!$A$5:$C$10,2,FALSE),""))</f>
        <v/>
      </c>
      <c r="N100" s="34">
        <f>IF(OR(A100="",F100=""),"",IFERROR(VLOOKUP(F100,Assumptions!$A$5:$C$10,3,FALSE),""))</f>
        <v/>
      </c>
      <c r="O100" s="34">
        <f>IF(A100="","",IFERROR(IF(OR(L100="",M100="",N100=""),"",IF(AND(I100="Converted",K100="Qualified",L100&gt;=N100),L100*M100,0)),""))</f>
        <v/>
      </c>
      <c r="P100" s="16" t="n"/>
      <c r="Q100" s="36" t="n"/>
      <c r="R100" s="16" t="n"/>
      <c r="S100" s="23">
        <f>IF(A100="","",IFERROR(IF(F100="","Check source",IF(M100="","Check source setup",IF(H100="","Add referral date",IF(I100="","Add conversion status",IF(AND(I100="Converted",J100=""),"Add converted date",IF(AND(I100&lt;&gt;"Converted",J100&lt;&gt;""),"Check converted date",IF(K100="","Add qualification status",IF(AND(K100="Qualified",OR(L100="",N100="",L100&lt;N100)),"Check qualification",IF(P100="","Add payment status",IF(AND(P100="Paid",Q100=""),"Add payment date",IF(AND(P100&lt;&gt;"Paid",Q100&lt;&gt;""),"Check payment status",IF(AND(O100&gt;0,P100="Unpaid",TODAY()-IF(J100&lt;&gt;"",J100,H100)&gt;Assumptions!$B$2),"Review overdue","")))))))))))),"Check entry"))</f>
        <v/>
      </c>
    </row>
    <row r="101" ht="30" customHeight="1">
      <c r="A101" s="16" t="n"/>
      <c r="B101" s="17" t="n"/>
      <c r="C101" s="17" t="n"/>
      <c r="D101" s="16" t="n"/>
      <c r="E101" s="16" t="n"/>
      <c r="F101" s="17" t="n"/>
      <c r="G101" s="16" t="n"/>
      <c r="H101" s="36" t="n"/>
      <c r="I101" s="16" t="n"/>
      <c r="J101" s="36" t="n"/>
      <c r="K101" s="16" t="n"/>
      <c r="L101" s="37" t="n"/>
      <c r="M101" s="38">
        <f>IF(OR(A101="",F101=""),"",IFERROR(VLOOKUP(F101,Assumptions!$A$5:$C$10,2,FALSE),""))</f>
        <v/>
      </c>
      <c r="N101" s="35">
        <f>IF(OR(A101="",F101=""),"",IFERROR(VLOOKUP(F101,Assumptions!$A$5:$C$10,3,FALSE),""))</f>
        <v/>
      </c>
      <c r="O101" s="35">
        <f>IF(A101="","",IFERROR(IF(OR(L101="",M101="",N101=""),"",IF(AND(I101="Converted",K101="Qualified",L101&gt;=N101),L101*M101,0)),""))</f>
        <v/>
      </c>
      <c r="P101" s="16" t="n"/>
      <c r="Q101" s="36" t="n"/>
      <c r="R101" s="16" t="n"/>
      <c r="S101" s="21">
        <f>IF(A101="","",IFERROR(IF(F101="","Check source",IF(M101="","Check source setup",IF(H101="","Add referral date",IF(I101="","Add conversion status",IF(AND(I101="Converted",J101=""),"Add converted date",IF(AND(I101&lt;&gt;"Converted",J101&lt;&gt;""),"Check converted date",IF(K101="","Add qualification status",IF(AND(K101="Qualified",OR(L101="",N101="",L101&lt;N101)),"Check qualification",IF(P101="","Add payment status",IF(AND(P101="Paid",Q101=""),"Add payment date",IF(AND(P101&lt;&gt;"Paid",Q101&lt;&gt;""),"Check payment status",IF(AND(O101&gt;0,P101="Unpaid",TODAY()-IF(J101&lt;&gt;"",J101,H101)&gt;Assumptions!$B$2),"Review overdue","")))))))))))),"Check entry"))</f>
        <v/>
      </c>
    </row>
    <row r="102" ht="30" customHeight="1">
      <c r="A102" s="16" t="n"/>
      <c r="B102" s="17" t="n"/>
      <c r="C102" s="17" t="n"/>
      <c r="D102" s="16" t="n"/>
      <c r="E102" s="16" t="n"/>
      <c r="F102" s="17" t="n"/>
      <c r="G102" s="16" t="n"/>
      <c r="H102" s="36" t="n"/>
      <c r="I102" s="16" t="n"/>
      <c r="J102" s="36" t="n"/>
      <c r="K102" s="16" t="n"/>
      <c r="L102" s="37" t="n"/>
      <c r="M102" s="39">
        <f>IF(OR(A102="",F102=""),"",IFERROR(VLOOKUP(F102,Assumptions!$A$5:$C$10,2,FALSE),""))</f>
        <v/>
      </c>
      <c r="N102" s="34">
        <f>IF(OR(A102="",F102=""),"",IFERROR(VLOOKUP(F102,Assumptions!$A$5:$C$10,3,FALSE),""))</f>
        <v/>
      </c>
      <c r="O102" s="34">
        <f>IF(A102="","",IFERROR(IF(OR(L102="",M102="",N102=""),"",IF(AND(I102="Converted",K102="Qualified",L102&gt;=N102),L102*M102,0)),""))</f>
        <v/>
      </c>
      <c r="P102" s="16" t="n"/>
      <c r="Q102" s="36" t="n"/>
      <c r="R102" s="16" t="n"/>
      <c r="S102" s="23">
        <f>IF(A102="","",IFERROR(IF(F102="","Check source",IF(M102="","Check source setup",IF(H102="","Add referral date",IF(I102="","Add conversion status",IF(AND(I102="Converted",J102=""),"Add converted date",IF(AND(I102&lt;&gt;"Converted",J102&lt;&gt;""),"Check converted date",IF(K102="","Add qualification status",IF(AND(K102="Qualified",OR(L102="",N102="",L102&lt;N102)),"Check qualification",IF(P102="","Add payment status",IF(AND(P102="Paid",Q102=""),"Add payment date",IF(AND(P102&lt;&gt;"Paid",Q102&lt;&gt;""),"Check payment status",IF(AND(O102&gt;0,P102="Unpaid",TODAY()-IF(J102&lt;&gt;"",J102,H102)&gt;Assumptions!$B$2),"Review overdue","")))))))))))),"Check entry"))</f>
        <v/>
      </c>
    </row>
    <row r="103" ht="30" customHeight="1">
      <c r="A103" s="16" t="n"/>
      <c r="B103" s="17" t="n"/>
      <c r="C103" s="17" t="n"/>
      <c r="D103" s="16" t="n"/>
      <c r="E103" s="16" t="n"/>
      <c r="F103" s="17" t="n"/>
      <c r="G103" s="16" t="n"/>
      <c r="H103" s="36" t="n"/>
      <c r="I103" s="16" t="n"/>
      <c r="J103" s="36" t="n"/>
      <c r="K103" s="16" t="n"/>
      <c r="L103" s="37" t="n"/>
      <c r="M103" s="38">
        <f>IF(OR(A103="",F103=""),"",IFERROR(VLOOKUP(F103,Assumptions!$A$5:$C$10,2,FALSE),""))</f>
        <v/>
      </c>
      <c r="N103" s="35">
        <f>IF(OR(A103="",F103=""),"",IFERROR(VLOOKUP(F103,Assumptions!$A$5:$C$10,3,FALSE),""))</f>
        <v/>
      </c>
      <c r="O103" s="35">
        <f>IF(A103="","",IFERROR(IF(OR(L103="",M103="",N103=""),"",IF(AND(I103="Converted",K103="Qualified",L103&gt;=N103),L103*M103,0)),""))</f>
        <v/>
      </c>
      <c r="P103" s="16" t="n"/>
      <c r="Q103" s="36" t="n"/>
      <c r="R103" s="16" t="n"/>
      <c r="S103" s="21">
        <f>IF(A103="","",IFERROR(IF(F103="","Check source",IF(M103="","Check source setup",IF(H103="","Add referral date",IF(I103="","Add conversion status",IF(AND(I103="Converted",J103=""),"Add converted date",IF(AND(I103&lt;&gt;"Converted",J103&lt;&gt;""),"Check converted date",IF(K103="","Add qualification status",IF(AND(K103="Qualified",OR(L103="",N103="",L103&lt;N103)),"Check qualification",IF(P103="","Add payment status",IF(AND(P103="Paid",Q103=""),"Add payment date",IF(AND(P103&lt;&gt;"Paid",Q103&lt;&gt;""),"Check payment status",IF(AND(O103&gt;0,P103="Unpaid",TODAY()-IF(J103&lt;&gt;"",J103,H103)&gt;Assumptions!$B$2),"Review overdue","")))))))))))),"Check entry"))</f>
        <v/>
      </c>
    </row>
    <row r="104" ht="30" customHeight="1">
      <c r="A104" s="16" t="n"/>
      <c r="B104" s="17" t="n"/>
      <c r="C104" s="17" t="n"/>
      <c r="D104" s="16" t="n"/>
      <c r="E104" s="16" t="n"/>
      <c r="F104" s="17" t="n"/>
      <c r="G104" s="16" t="n"/>
      <c r="H104" s="36" t="n"/>
      <c r="I104" s="16" t="n"/>
      <c r="J104" s="36" t="n"/>
      <c r="K104" s="16" t="n"/>
      <c r="L104" s="37" t="n"/>
      <c r="M104" s="39">
        <f>IF(OR(A104="",F104=""),"",IFERROR(VLOOKUP(F104,Assumptions!$A$5:$C$10,2,FALSE),""))</f>
        <v/>
      </c>
      <c r="N104" s="34">
        <f>IF(OR(A104="",F104=""),"",IFERROR(VLOOKUP(F104,Assumptions!$A$5:$C$10,3,FALSE),""))</f>
        <v/>
      </c>
      <c r="O104" s="34">
        <f>IF(A104="","",IFERROR(IF(OR(L104="",M104="",N104=""),"",IF(AND(I104="Converted",K104="Qualified",L104&gt;=N104),L104*M104,0)),""))</f>
        <v/>
      </c>
      <c r="P104" s="16" t="n"/>
      <c r="Q104" s="36" t="n"/>
      <c r="R104" s="16" t="n"/>
      <c r="S104" s="23">
        <f>IF(A104="","",IFERROR(IF(F104="","Check source",IF(M104="","Check source setup",IF(H104="","Add referral date",IF(I104="","Add conversion status",IF(AND(I104="Converted",J104=""),"Add converted date",IF(AND(I104&lt;&gt;"Converted",J104&lt;&gt;""),"Check converted date",IF(K104="","Add qualification status",IF(AND(K104="Qualified",OR(L104="",N104="",L104&lt;N104)),"Check qualification",IF(P104="","Add payment status",IF(AND(P104="Paid",Q104=""),"Add payment date",IF(AND(P104&lt;&gt;"Paid",Q104&lt;&gt;""),"Check payment status",IF(AND(O104&gt;0,P104="Unpaid",TODAY()-IF(J104&lt;&gt;"",J104,H104)&gt;Assumptions!$B$2),"Review overdue","")))))))))))),"Check entry"))</f>
        <v/>
      </c>
    </row>
  </sheetData>
  <autoFilter ref="A4:S104"/>
  <mergeCells count="1">
    <mergeCell ref="A1:S1"/>
  </mergeCells>
  <conditionalFormatting sqref="S5:S104">
    <cfRule type="expression" priority="1" dxfId="0">
      <formula>AND($A5&lt;&gt;"",$S5&lt;&gt;"")</formula>
    </cfRule>
  </conditionalFormatting>
  <conditionalFormatting sqref="O5:O104">
    <cfRule type="expression" priority="2" dxfId="1">
      <formula>AND($A5&lt;&gt;"",$O5&gt;0)</formula>
    </cfRule>
  </conditionalFormatting>
  <conditionalFormatting sqref="P5:P104">
    <cfRule type="expression" priority="3" dxfId="1">
      <formula>AND($A5&lt;&gt;"",$P5="Paid")</formula>
    </cfRule>
  </conditionalFormatting>
  <dataValidations count="11">
    <dataValidation sqref="A5:A104" showDropDown="0" showInputMessage="0" showErrorMessage="1" allowBlank="0" errorTitle="Duplicate referral ID" error="Enter a unique referral ID or leave the cell blank." type="custom">
      <formula1>OR(A5="",COUNTIF($A$5:$A$104,A5)=1)</formula1>
    </dataValidation>
    <dataValidation sqref="F5:F104" showDropDown="0" showInputMessage="0" showErrorMessage="1" allowBlank="0" errorTitle="Check referral source" error="Choose a referral source shown on Assumptions." type="list">
      <formula1>INDIRECT("Assumptions!$A$5:$A$10")</formula1>
    </dataValidation>
    <dataValidation sqref="D5:D104" showDropDown="0" showInputMessage="0" showErrorMessage="1" allowBlank="0" errorTitle="Check pest concern" error="Choose a pest concern shown on Assumptions." type="list">
      <formula1>INDIRECT("Assumptions!$I$5:$I$10")</formula1>
    </dataValidation>
    <dataValidation sqref="E5:E104" showDropDown="0" showInputMessage="0" showErrorMessage="1" allowBlank="0" errorTitle="Check service" error="Choose a service shown on Assumptions." type="list">
      <formula1>INDIRECT("Assumptions!$J$5:$J$8")</formula1>
    </dataValidation>
    <dataValidation sqref="G5:G104" showDropDown="0" showInputMessage="0" showErrorMessage="1" allowBlank="0" errorTitle="Check route" error="Choose a route shown on Assumptions." type="list">
      <formula1>INDIRECT("Assumptions!$K$5:$K$8")</formula1>
    </dataValidation>
    <dataValidation sqref="I5:I104" showDropDown="0" showInputMessage="0" showErrorMessage="1" allowBlank="0" errorTitle="Check conversion status" error="Choose a conversion status shown on Assumptions." type="list">
      <formula1>INDIRECT("Assumptions!$E$5:$E$8")</formula1>
    </dataValidation>
    <dataValidation sqref="K5:K104" showDropDown="0" showInputMessage="0" showErrorMessage="1" allowBlank="0" errorTitle="Check qualification status" error="Choose a qualification status shown on Assumptions." type="list">
      <formula1>INDIRECT("Assumptions!$F$5:$F$7")</formula1>
    </dataValidation>
    <dataValidation sqref="P5:P104" showDropDown="0" showInputMessage="0" showErrorMessage="1" allowBlank="0" errorTitle="Check payment status" error="Choose a payment status shown on Assumptions." type="list">
      <formula1>INDIRECT("Assumptions!$G$5:$G$8")</formula1>
    </dataValidation>
    <dataValidation sqref="R5:R104" showDropDown="0" showInputMessage="0" showErrorMessage="1" allowBlank="0" errorTitle="Check responsibility" error="Choose a responsibility shown on Assumptions." type="list">
      <formula1>INDIRECT("Assumptions!$H$5:$H$8")</formula1>
    </dataValidation>
    <dataValidation sqref="H5:H104 J5:J104 Q5:Q104" showDropDown="0" showInputMessage="0" showErrorMessage="1" allowBlank="0" errorTitle="Check date" error="Enter a date from 01/01/2026 through 12/31/2035." type="date" operator="between">
      <formula1>DATE(2026,1,1)</formula1>
      <formula2>DATE(2035,12,31)</formula2>
    </dataValidation>
    <dataValidation sqref="L5:L104" showDropDown="0" showInputMessage="0" showErrorMessage="1" allowBlank="0" errorTitle="Check sale amount" error="Enter a nonnegative amount no greater than the maximum on Assumptions." type="decimal" operator="between">
      <formula1>0</formula1>
      <formula2>INDIRECT("Assumptions!$B$3")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K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24" customWidth="1" min="3" max="3"/>
    <col width="3" customWidth="1" min="4" max="4"/>
    <col width="18" customWidth="1" min="5" max="5"/>
    <col width="20" customWidth="1" min="6" max="6"/>
    <col width="15" customWidth="1" min="7" max="7"/>
    <col width="21" customWidth="1" min="8" max="8"/>
    <col width="18" customWidth="1" min="9" max="9"/>
    <col width="21" customWidth="1" min="10" max="10"/>
    <col width="16" customWidth="1" min="11" max="11"/>
  </cols>
  <sheetData>
    <row r="1" ht="28" customHeight="1">
      <c r="A1" s="1" t="inlineStr">
        <is>
          <t>Referral Commission Assumptions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>
      <c r="A2" s="24" t="inlineStr">
        <is>
          <t>Payment review age (days)</t>
        </is>
      </c>
      <c r="B2" s="25" t="n">
        <v>30</v>
      </c>
    </row>
    <row r="3">
      <c r="A3" s="24" t="inlineStr">
        <is>
          <t>Maximum qualified sale amount</t>
        </is>
      </c>
      <c r="B3" s="37" t="n">
        <v>100000</v>
      </c>
    </row>
    <row r="4">
      <c r="A4" s="8" t="inlineStr">
        <is>
          <t>Referral Source</t>
        </is>
      </c>
      <c r="B4" s="8" t="inlineStr">
        <is>
          <t>Commission Rate</t>
        </is>
      </c>
      <c r="C4" s="8" t="inlineStr">
        <is>
          <t>Minimum Qualified Sale</t>
        </is>
      </c>
      <c r="E4" s="26" t="inlineStr">
        <is>
          <t>Conversion Status</t>
        </is>
      </c>
      <c r="F4" s="26" t="inlineStr">
        <is>
          <t>Qualification Status</t>
        </is>
      </c>
      <c r="G4" s="26" t="inlineStr">
        <is>
          <t>Payment Status</t>
        </is>
      </c>
      <c r="H4" s="26" t="inlineStr">
        <is>
          <t>Responsibility</t>
        </is>
      </c>
      <c r="I4" s="26" t="inlineStr">
        <is>
          <t>Pest Concern</t>
        </is>
      </c>
      <c r="J4" s="26" t="inlineStr">
        <is>
          <t>Service</t>
        </is>
      </c>
      <c r="K4" s="26" t="inlineStr">
        <is>
          <t>Route</t>
        </is>
      </c>
    </row>
    <row r="5">
      <c r="A5" s="27" t="inlineStr">
        <is>
          <t>Example Neighbor Referral</t>
        </is>
      </c>
      <c r="B5" s="40" t="n">
        <v>0.05</v>
      </c>
      <c r="C5" s="37" t="n">
        <v>150</v>
      </c>
      <c r="E5" s="27" t="inlineStr">
        <is>
          <t>New</t>
        </is>
      </c>
      <c r="F5" s="27" t="inlineStr">
        <is>
          <t>Pending</t>
        </is>
      </c>
      <c r="G5" s="27" t="inlineStr">
        <is>
          <t>Not Due</t>
        </is>
      </c>
      <c r="H5" s="27" t="inlineStr">
        <is>
          <t>Owner Review</t>
        </is>
      </c>
      <c r="I5" s="27" t="inlineStr">
        <is>
          <t>General Pest</t>
        </is>
      </c>
      <c r="J5" s="27" t="inlineStr">
        <is>
          <t>Inspection</t>
        </is>
      </c>
      <c r="K5" s="27" t="inlineStr">
        <is>
          <t>Demo Route A</t>
        </is>
      </c>
    </row>
    <row r="6">
      <c r="A6" s="27" t="inlineStr">
        <is>
          <t>Sample Property Group</t>
        </is>
      </c>
      <c r="B6" s="40" t="n">
        <v>0.08</v>
      </c>
      <c r="C6" s="37" t="n">
        <v>300</v>
      </c>
      <c r="E6" s="27" t="inlineStr">
        <is>
          <t>Contacted</t>
        </is>
      </c>
      <c r="F6" s="27" t="inlineStr">
        <is>
          <t>Qualified</t>
        </is>
      </c>
      <c r="G6" s="27" t="inlineStr">
        <is>
          <t>Unpaid</t>
        </is>
      </c>
      <c r="H6" s="27" t="inlineStr">
        <is>
          <t>Operations Review</t>
        </is>
      </c>
      <c r="I6" s="27" t="inlineStr">
        <is>
          <t>Ants</t>
        </is>
      </c>
      <c r="J6" s="27" t="inlineStr">
        <is>
          <t>One-Time Service</t>
        </is>
      </c>
      <c r="K6" s="27" t="inlineStr">
        <is>
          <t>Demo Route B</t>
        </is>
      </c>
    </row>
    <row r="7">
      <c r="A7" s="27" t="inlineStr">
        <is>
          <t>Demo Local Partner</t>
        </is>
      </c>
      <c r="B7" s="40" t="n">
        <v>0.1</v>
      </c>
      <c r="C7" s="37" t="n">
        <v>250</v>
      </c>
      <c r="E7" s="27" t="inlineStr">
        <is>
          <t>Converted</t>
        </is>
      </c>
      <c r="F7" s="27" t="inlineStr">
        <is>
          <t>Not Qualified</t>
        </is>
      </c>
      <c r="G7" s="27" t="inlineStr">
        <is>
          <t>Paid</t>
        </is>
      </c>
      <c r="H7" s="27" t="inlineStr">
        <is>
          <t>Sales Review</t>
        </is>
      </c>
      <c r="I7" s="27" t="inlineStr">
        <is>
          <t>Rodents</t>
        </is>
      </c>
      <c r="J7" s="27" t="inlineStr">
        <is>
          <t>Recurring Service</t>
        </is>
      </c>
      <c r="K7" s="27" t="inlineStr">
        <is>
          <t>Demo Route C</t>
        </is>
      </c>
    </row>
    <row r="8">
      <c r="A8" s="27" t="inlineStr">
        <is>
          <t>Fictional Customer Advocate</t>
        </is>
      </c>
      <c r="B8" s="40" t="n">
        <v>0.06</v>
      </c>
      <c r="C8" s="37" t="n">
        <v>200</v>
      </c>
      <c r="E8" s="27" t="inlineStr">
        <is>
          <t>Lost</t>
        </is>
      </c>
      <c r="G8" s="27" t="inlineStr">
        <is>
          <t>Hold</t>
        </is>
      </c>
      <c r="H8" s="27" t="inlineStr">
        <is>
          <t>Accounting Review</t>
        </is>
      </c>
      <c r="I8" s="27" t="inlineStr">
        <is>
          <t>Mosquitoes</t>
        </is>
      </c>
      <c r="J8" s="27" t="inlineStr">
        <is>
          <t>Exclusion Assessment</t>
        </is>
      </c>
      <c r="K8" s="27" t="inlineStr">
        <is>
          <t>Demo Route D</t>
        </is>
      </c>
    </row>
    <row r="9">
      <c r="A9" s="27" t="inlineStr">
        <is>
          <t>Illustrative Community Event</t>
        </is>
      </c>
      <c r="B9" s="40" t="n">
        <v>0.12</v>
      </c>
      <c r="C9" s="37" t="n">
        <v>500</v>
      </c>
      <c r="I9" s="27" t="inlineStr">
        <is>
          <t>Wasps</t>
        </is>
      </c>
    </row>
    <row r="10">
      <c r="A10" s="27" t="inlineStr">
        <is>
          <t>Test Staff Referral</t>
        </is>
      </c>
      <c r="B10" s="40" t="n">
        <v>0.07000000000000001</v>
      </c>
      <c r="C10" s="37" t="n">
        <v>400</v>
      </c>
      <c r="I10" s="27" t="inlineStr">
        <is>
          <t>Termite Concern</t>
        </is>
      </c>
    </row>
    <row r="11"/>
    <row r="12" ht="42" customHeight="1">
      <c r="A12" s="29" t="inlineStr">
        <is>
          <t>Planning inputs only; review rates, qualification thresholds, and payment timing before issuing a referral reward.</t>
        </is>
      </c>
    </row>
  </sheetData>
  <mergeCells count="1">
    <mergeCell ref="A1:K1"/>
  </mergeCells>
  <conditionalFormatting sqref="A5:A10">
    <cfRule type="expression" priority="1" dxfId="0">
      <formula>AND(A5&lt;&gt;"",COUNTIF($A$5:$A$10,A5)&gt;1)</formula>
    </cfRule>
  </conditionalFormatting>
  <dataValidations count="4">
    <dataValidation sqref="B2" showDropDown="0" showInputMessage="1" showErrorMessage="1" allowBlank="0" errorTitle="Check review age" error="Enter a payment review age from 1 through 365 days." promptTitle="Payment review age" prompt="Enter the number of days before an unpaid reward should be reviewed." type="whole" operator="between">
      <formula1>1</formula1>
      <formula2>365</formula2>
    </dataValidation>
    <dataValidation sqref="B3" showDropDown="0" showInputMessage="0" showErrorMessage="1" allowBlank="0" errorTitle="Check maximum amount" error="Enter an amount from $0.00 through $1,000,000.00." type="decimal" operator="between">
      <formula1>0</formula1>
      <formula2>1000000</formula2>
    </dataValidation>
    <dataValidation sqref="B5:B10" showDropDown="0" showInputMessage="0" showErrorMessage="1" allowBlank="0" errorTitle="Check commission rate" error="Enter a commission rate from 0% through 100%." type="decimal" operator="between">
      <formula1>0</formula1>
      <formula2>1</formula2>
    </dataValidation>
    <dataValidation sqref="C5:C10" showDropDown="0" showInputMessage="0" showErrorMessage="1" allowBlank="0" errorTitle="Check minimum sale" error="Enter a minimum sale amount between $0.00 and the maximum amount." type="decimal" operator="between">
      <formula1>0</formula1>
      <formula2>$B$3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Operations</dc:creator>
  <dc:title xmlns:dc="http://purl.org/dc/elements/1.1/">Pest Control Referral Commission Tracker</dc:title>
  <dc:subject xmlns:dc="http://purl.org/dc/elements/1.1/">Referral commission planning and payment review</dc:subject>
  <dcterms:created xmlns:dcterms="http://purl.org/dc/terms/" xmlns:xsi="http://www.w3.org/2001/XMLSchema-instance" xsi:type="dcterms:W3CDTF">2026-09-11T03:06:20Z</dcterms:created>
  <dcterms:modified xmlns:dcterms="http://purl.org/dc/terms/" xmlns:xsi="http://www.w3.org/2001/XMLSchema-instance" xsi:type="dcterms:W3CDTF">2026-09-11T03:06:21+00:00Z</dcterms:modified>
</cp:coreProperties>
</file>