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ipeline" sheetId="2" state="visible" r:id="rId2"/>
    <sheet xmlns:r="http://schemas.openxmlformats.org/officeDocument/2006/relationships" name="Assumptions" sheetId="3" state="visible" r:id="rId3"/>
  </sheets>
  <definedNames>
    <definedName name="_xlnm.Print_Area" localSheetId="0">'Summary'!$A$1:$H$20</definedName>
    <definedName name="_xlnm._FilterDatabase" localSheetId="1" hidden="1">'Pipeline'!$A$3:$Q$103</definedName>
    <definedName name="_xlnm.Print_Area" localSheetId="1">'Pipeline'!$A$1:$Q$103</definedName>
    <definedName name="_xlnm._FilterDatabase" localSheetId="2" hidden="1">'Assumptions'!$A$4:$L$11</definedName>
    <definedName name="_xlnm.Print_Area" localSheetId="2">'Assumptions'!$A$1:$L$13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B6F75"/>
      <sz val="10"/>
    </font>
    <font>
      <name val="Calibri"/>
      <b val="1"/>
      <color rgb="00FFFFFF"/>
      <sz val="10"/>
    </font>
    <font>
      <name val="Calibri"/>
      <color rgb="0024353D"/>
      <sz val="10"/>
    </font>
    <font>
      <name val="Calibri"/>
      <b val="1"/>
      <color rgb="0024353D"/>
      <sz val="10"/>
    </font>
    <font>
      <name val="Calibri"/>
      <b val="1"/>
      <color rgb="002F7A68"/>
      <sz val="10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EAF1EF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1" fontId="5" fillId="5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 wrapText="1"/>
    </xf>
    <xf numFmtId="164" fontId="6" fillId="7" borderId="1" applyAlignment="1" pivotButton="0" quotePrefix="0" xfId="0">
      <alignment horizontal="right" vertical="center"/>
    </xf>
    <xf numFmtId="9" fontId="5" fillId="7" borderId="1" applyAlignment="1" pivotButton="0" quotePrefix="0" xfId="0">
      <alignment horizontal="left" vertical="center" wrapText="1"/>
    </xf>
    <xf numFmtId="1" fontId="5" fillId="7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9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Expected Value by Stage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'Summary'!D12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'Summary'!$A$13:$A$19</f>
            </numRef>
          </cat>
          <val>
            <numRef>
              <f>'Summary'!$D$13:$D$19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Expected Value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367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9" customWidth="1" min="2" max="2"/>
    <col width="3" customWidth="1" min="3" max="3"/>
    <col width="27" customWidth="1" min="4" max="4"/>
    <col width="19" customWidth="1" min="5" max="5"/>
    <col width="18" customWidth="1" min="6" max="6"/>
    <col width="14" customWidth="1" min="7" max="7"/>
    <col width="19" customWidth="1" min="8" max="8"/>
  </cols>
  <sheetData>
    <row r="1" ht="30" customHeight="1">
      <c r="A1" s="1" t="inlineStr">
        <is>
          <t>Pest Control Sales Pipeline Summary</t>
        </is>
      </c>
    </row>
    <row r="2" ht="23" customHeight="1">
      <c r="A2" s="2" t="inlineStr">
        <is>
          <t>Calculated from Pipeline entries. All included customers, sites, owners, routes, and opportunities are fictional.</t>
        </is>
      </c>
    </row>
    <row r="3"/>
    <row r="4" ht="28" customHeight="1">
      <c r="A4" s="3" t="inlineStr">
        <is>
          <t>Pipeline Indicator</t>
        </is>
      </c>
      <c r="B4" s="3" t="inlineStr">
        <is>
          <t>Calculated Value</t>
        </is>
      </c>
      <c r="D4" s="3" t="inlineStr">
        <is>
          <t>Outcome Indicator</t>
        </is>
      </c>
      <c r="E4" s="3" t="inlineStr">
        <is>
          <t>Calculated Value</t>
        </is>
      </c>
    </row>
    <row r="5">
      <c r="A5" s="4" t="inlineStr">
        <is>
          <t>Open or Held Opportunities</t>
        </is>
      </c>
      <c r="B5" s="5">
        <f>COUNTIF(Pipeline!$O$4:$O$103,"Open")+COUNTIF(Pipeline!$O$4:$O$103,"On Hold")</f>
        <v/>
      </c>
      <c r="D5" s="4" t="inlineStr">
        <is>
          <t>Won Quoted Value</t>
        </is>
      </c>
      <c r="E5" s="32">
        <f>SUMIF(Pipeline!$O$4:$O$103,"Won",Pipeline!$L$4:$L$103)</f>
        <v/>
      </c>
    </row>
    <row r="6">
      <c r="A6" s="7" t="inlineStr">
        <is>
          <t>Open or Held Quoted Value</t>
        </is>
      </c>
      <c r="B6" s="33">
        <f>SUMIF(Pipeline!$O$4:$O$103,"Open",Pipeline!$L$4:$L$103)+SUMIF(Pipeline!$O$4:$O$103,"On Hold",Pipeline!$L$4:$L$103)</f>
        <v/>
      </c>
      <c r="D6" s="7" t="inlineStr">
        <is>
          <t>Decision Win Rate</t>
        </is>
      </c>
      <c r="E6" s="9">
        <f>IFERROR(COUNTIF(Pipeline!$O$4:$O$103,"Won")/(COUNTIF(Pipeline!$O$4:$O$103,"Won")+COUNTIF(Pipeline!$O$4:$O$103,"Lost")),"")</f>
        <v/>
      </c>
    </row>
    <row r="7">
      <c r="A7" s="4" t="inlineStr">
        <is>
          <t>Open or Held Expected Value</t>
        </is>
      </c>
      <c r="B7" s="32">
        <f>SUMIF(Pipeline!$O$4:$O$103,"Open",Pipeline!$M$4:$M$103)+SUMIF(Pipeline!$O$4:$O$103,"On Hold",Pipeline!$M$4:$M$103)</f>
        <v/>
      </c>
      <c r="D7" s="4" t="inlineStr">
        <is>
          <t>Targets in Forecast Horizon</t>
        </is>
      </c>
      <c r="E7" s="5">
        <f>COUNTIFS(Pipeline!$O$4:$O$103,"Open",Pipeline!$I$4:$I$103,"&gt;="&amp;TODAY(),Pipeline!$I$4:$I$103,"&lt;="&amp;TODAY()+Assumptions!$K$9)+COUNTIFS(Pipeline!$O$4:$O$103,"On Hold",Pipeline!$I$4:$I$103,"&gt;="&amp;TODAY(),Pipeline!$I$4:$I$103,"&lt;="&amp;TODAY()+Assumptions!$K$9)</f>
        <v/>
      </c>
    </row>
    <row r="8">
      <c r="A8" s="7" t="inlineStr">
        <is>
          <t>Average Open or Held Deal</t>
        </is>
      </c>
      <c r="B8" s="33">
        <f>IFERROR(B6/B5,"")</f>
        <v/>
      </c>
      <c r="D8" s="7" t="inlineStr">
        <is>
          <t>Overdue Follow-Ups</t>
        </is>
      </c>
      <c r="E8" s="10">
        <f>COUNTIFS(Pipeline!$O$4:$O$103,"Open",Pipeline!$N$4:$N$103,"&lt;"&amp;TODAY(),Pipeline!$N$4:$N$103,"&lt;&gt;")+COUNTIFS(Pipeline!$O$4:$O$103,"On Hold",Pipeline!$N$4:$N$103,"&lt;"&amp;TODAY(),Pipeline!$N$4:$N$103,"&lt;&gt;")</f>
        <v/>
      </c>
    </row>
    <row r="9">
      <c r="A9" s="4" t="inlineStr">
        <is>
          <t>Pipeline Records</t>
        </is>
      </c>
      <c r="B9" s="5">
        <f>COUNTA(Pipeline!$A$4:$A$103)</f>
        <v/>
      </c>
      <c r="D9" s="4" t="inlineStr">
        <is>
          <t>Won Opportunities</t>
        </is>
      </c>
      <c r="E9" s="5">
        <f>COUNTIF(Pipeline!$O$4:$O$103,"Won")</f>
        <v/>
      </c>
    </row>
    <row r="10"/>
    <row r="11"/>
    <row r="12" ht="28" customHeight="1">
      <c r="A12" s="11" t="inlineStr">
        <is>
          <t>Sales Stage</t>
        </is>
      </c>
      <c r="B12" s="11" t="inlineStr">
        <is>
          <t>Opportunity Count</t>
        </is>
      </c>
      <c r="C12" s="11" t="inlineStr">
        <is>
          <t>Quoted Amount</t>
        </is>
      </c>
      <c r="D12" s="11" t="inlineStr">
        <is>
          <t>Expected Value</t>
        </is>
      </c>
    </row>
    <row r="13" ht="28" customHeight="1">
      <c r="A13" s="4">
        <f>Assumptions!A5</f>
        <v/>
      </c>
      <c r="B13" s="12">
        <f>COUNTIF(Pipeline!$J$4:$J$103,A13)</f>
        <v/>
      </c>
      <c r="C13" s="34">
        <f>SUMIF(Pipeline!$J$4:$J$103,A13,Pipeline!$L$4:$L$103)</f>
        <v/>
      </c>
      <c r="D13" s="34">
        <f>SUMIF(Pipeline!$J$4:$J$103,A13,Pipeline!$M$4:$M$103)</f>
        <v/>
      </c>
      <c r="F13" s="3" t="inlineStr">
        <is>
          <t>Status</t>
        </is>
      </c>
      <c r="G13" s="3" t="inlineStr">
        <is>
          <t>Count</t>
        </is>
      </c>
      <c r="H13" s="3" t="inlineStr">
        <is>
          <t>Quoted Amount</t>
        </is>
      </c>
    </row>
    <row r="14">
      <c r="A14" s="7">
        <f>Assumptions!A6</f>
        <v/>
      </c>
      <c r="B14" s="14">
        <f>COUNTIF(Pipeline!$J$4:$J$103,A14)</f>
        <v/>
      </c>
      <c r="C14" s="35">
        <f>SUMIF(Pipeline!$J$4:$J$103,A14,Pipeline!$L$4:$L$103)</f>
        <v/>
      </c>
      <c r="D14" s="35">
        <f>SUMIF(Pipeline!$J$4:$J$103,A14,Pipeline!$M$4:$M$103)</f>
        <v/>
      </c>
      <c r="F14" s="4">
        <f>Assumptions!H5</f>
        <v/>
      </c>
      <c r="G14" s="12">
        <f>COUNTIF(Pipeline!$O$4:$O$103,F14)</f>
        <v/>
      </c>
      <c r="H14" s="34">
        <f>SUMIF(Pipeline!$O$4:$O$103,F14,Pipeline!$L$4:$L$103)</f>
        <v/>
      </c>
    </row>
    <row r="15">
      <c r="A15" s="4">
        <f>Assumptions!A7</f>
        <v/>
      </c>
      <c r="B15" s="12">
        <f>COUNTIF(Pipeline!$J$4:$J$103,A15)</f>
        <v/>
      </c>
      <c r="C15" s="34">
        <f>SUMIF(Pipeline!$J$4:$J$103,A15,Pipeline!$L$4:$L$103)</f>
        <v/>
      </c>
      <c r="D15" s="34">
        <f>SUMIF(Pipeline!$J$4:$J$103,A15,Pipeline!$M$4:$M$103)</f>
        <v/>
      </c>
      <c r="F15" s="7">
        <f>Assumptions!H6</f>
        <v/>
      </c>
      <c r="G15" s="14">
        <f>COUNTIF(Pipeline!$O$4:$O$103,F15)</f>
        <v/>
      </c>
      <c r="H15" s="35">
        <f>SUMIF(Pipeline!$O$4:$O$103,F15,Pipeline!$L$4:$L$103)</f>
        <v/>
      </c>
    </row>
    <row r="16">
      <c r="A16" s="7">
        <f>Assumptions!A8</f>
        <v/>
      </c>
      <c r="B16" s="14">
        <f>COUNTIF(Pipeline!$J$4:$J$103,A16)</f>
        <v/>
      </c>
      <c r="C16" s="35">
        <f>SUMIF(Pipeline!$J$4:$J$103,A16,Pipeline!$L$4:$L$103)</f>
        <v/>
      </c>
      <c r="D16" s="35">
        <f>SUMIF(Pipeline!$J$4:$J$103,A16,Pipeline!$M$4:$M$103)</f>
        <v/>
      </c>
      <c r="F16" s="4">
        <f>Assumptions!H7</f>
        <v/>
      </c>
      <c r="G16" s="12">
        <f>COUNTIF(Pipeline!$O$4:$O$103,F16)</f>
        <v/>
      </c>
      <c r="H16" s="34">
        <f>SUMIF(Pipeline!$O$4:$O$103,F16,Pipeline!$L$4:$L$103)</f>
        <v/>
      </c>
    </row>
    <row r="17">
      <c r="A17" s="4">
        <f>Assumptions!A9</f>
        <v/>
      </c>
      <c r="B17" s="12">
        <f>COUNTIF(Pipeline!$J$4:$J$103,A17)</f>
        <v/>
      </c>
      <c r="C17" s="34">
        <f>SUMIF(Pipeline!$J$4:$J$103,A17,Pipeline!$L$4:$L$103)</f>
        <v/>
      </c>
      <c r="D17" s="34">
        <f>SUMIF(Pipeline!$J$4:$J$103,A17,Pipeline!$M$4:$M$103)</f>
        <v/>
      </c>
      <c r="F17" s="7">
        <f>Assumptions!H8</f>
        <v/>
      </c>
      <c r="G17" s="14">
        <f>COUNTIF(Pipeline!$O$4:$O$103,F17)</f>
        <v/>
      </c>
      <c r="H17" s="35">
        <f>SUMIF(Pipeline!$O$4:$O$103,F17,Pipeline!$L$4:$L$103)</f>
        <v/>
      </c>
    </row>
    <row r="18">
      <c r="A18" s="7">
        <f>Assumptions!A10</f>
        <v/>
      </c>
      <c r="B18" s="14">
        <f>COUNTIF(Pipeline!$J$4:$J$103,A18)</f>
        <v/>
      </c>
      <c r="C18" s="35">
        <f>SUMIF(Pipeline!$J$4:$J$103,A18,Pipeline!$L$4:$L$103)</f>
        <v/>
      </c>
      <c r="D18" s="35">
        <f>SUMIF(Pipeline!$J$4:$J$103,A18,Pipeline!$M$4:$M$103)</f>
        <v/>
      </c>
    </row>
    <row r="19">
      <c r="A19" s="4">
        <f>Assumptions!A11</f>
        <v/>
      </c>
      <c r="B19" s="12">
        <f>COUNTIF(Pipeline!$J$4:$J$103,A19)</f>
        <v/>
      </c>
      <c r="C19" s="34">
        <f>SUMIF(Pipeline!$J$4:$J$103,A19,Pipeline!$L$4:$L$103)</f>
        <v/>
      </c>
      <c r="D19" s="34">
        <f>SUMIF(Pipeline!$J$4:$J$103,A19,Pipeline!$M$4:$M$103)</f>
        <v/>
      </c>
    </row>
  </sheetData>
  <mergeCells count="1">
    <mergeCell ref="A1:H1"/>
  </mergeCells>
  <conditionalFormatting sqref="E8">
    <cfRule type="expression" priority="1" dxfId="0">
      <formula>E8&gt;0</formula>
    </cfRule>
  </conditionalFormatting>
  <conditionalFormatting sqref="E5">
    <cfRule type="expression" priority="2" dxfId="1">
      <formula>E5&gt;0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  <col width="48" customWidth="1" min="3" max="3"/>
    <col width="18" customWidth="1" min="4" max="4"/>
    <col width="27" customWidth="1" min="5" max="5"/>
    <col width="20" customWidth="1" min="6" max="6"/>
    <col width="29" customWidth="1" min="7" max="7"/>
    <col width="14" customWidth="1" min="8" max="8"/>
    <col width="17" customWidth="1" min="9" max="9"/>
    <col width="18" customWidth="1" min="10" max="10"/>
    <col width="13" customWidth="1" min="11" max="11"/>
    <col width="16" customWidth="1" min="12" max="12"/>
    <col width="17" customWidth="1" min="13" max="13"/>
    <col width="16" customWidth="1" min="14" max="14"/>
    <col width="13" customWidth="1" min="15" max="15"/>
    <col width="15" customWidth="1" min="16" max="16"/>
    <col width="22" customWidth="1" min="17" max="17"/>
  </cols>
  <sheetData>
    <row r="1" ht="28" customHeight="1">
      <c r="A1" s="1" t="inlineStr">
        <is>
          <t>Pest Control Sales Pipeline</t>
        </is>
      </c>
    </row>
    <row r="2" ht="22" customHeight="1">
      <c r="A2" s="2" t="inlineStr">
        <is>
          <t>Yellow cells are for entry. Calculated values and alerts update from the entered data and editable assumptions.</t>
        </is>
      </c>
    </row>
    <row r="3" ht="34" customHeight="1">
      <c r="A3" s="11" t="inlineStr">
        <is>
          <t>Opportunity ID</t>
        </is>
      </c>
      <c r="B3" s="11" t="inlineStr">
        <is>
          <t>Customer</t>
        </is>
      </c>
      <c r="C3" s="11" t="inlineStr">
        <is>
          <t>Service Site</t>
        </is>
      </c>
      <c r="D3" s="11" t="inlineStr">
        <is>
          <t>Pest Concern</t>
        </is>
      </c>
      <c r="E3" s="11" t="inlineStr">
        <is>
          <t>Proposed Service</t>
        </is>
      </c>
      <c r="F3" s="11" t="inlineStr">
        <is>
          <t>Route</t>
        </is>
      </c>
      <c r="G3" s="11" t="inlineStr">
        <is>
          <t>Opportunity Owner</t>
        </is>
      </c>
      <c r="H3" s="11" t="inlineStr">
        <is>
          <t>Date Added</t>
        </is>
      </c>
      <c r="I3" s="11" t="inlineStr">
        <is>
          <t>Target Close Date</t>
        </is>
      </c>
      <c r="J3" s="11" t="inlineStr">
        <is>
          <t>Sales Stage</t>
        </is>
      </c>
      <c r="K3" s="11" t="inlineStr">
        <is>
          <t>Probability</t>
        </is>
      </c>
      <c r="L3" s="11" t="inlineStr">
        <is>
          <t>Quoted Amount</t>
        </is>
      </c>
      <c r="M3" s="11" t="inlineStr">
        <is>
          <t>Expected Value</t>
        </is>
      </c>
      <c r="N3" s="11" t="inlineStr">
        <is>
          <t>Next Follow-Up</t>
        </is>
      </c>
      <c r="O3" s="11" t="inlineStr">
        <is>
          <t>Status</t>
        </is>
      </c>
      <c r="P3" s="11" t="inlineStr">
        <is>
          <t>Days to Target</t>
        </is>
      </c>
      <c r="Q3" s="11" t="inlineStr">
        <is>
          <t>Human Check</t>
        </is>
      </c>
    </row>
    <row r="4">
      <c r="A4" s="16" t="inlineStr">
        <is>
          <t>DEMO-26001</t>
        </is>
      </c>
      <c r="B4" s="16" t="inlineStr">
        <is>
          <t>Fictional Lantern Café</t>
        </is>
      </c>
      <c r="C4" s="16" t="inlineStr">
        <is>
          <t>Fictional Site A, 101 Make-Believe Ave, Exampleville, TX 00000</t>
        </is>
      </c>
      <c r="D4" s="16" t="inlineStr">
        <is>
          <t>Ants</t>
        </is>
      </c>
      <c r="E4" s="16" t="inlineStr">
        <is>
          <t>General Pest Service</t>
        </is>
      </c>
      <c r="F4" s="16" t="inlineStr">
        <is>
          <t>Demo Route Alpha</t>
        </is>
      </c>
      <c r="G4" s="16" t="inlineStr">
        <is>
          <t>Avery Example (Fictional)</t>
        </is>
      </c>
      <c r="H4" s="36" t="n">
        <v>46268</v>
      </c>
      <c r="I4" s="36" t="n">
        <v>46306</v>
      </c>
      <c r="J4" s="16" t="inlineStr">
        <is>
          <t>New Lead</t>
        </is>
      </c>
      <c r="K4" s="18">
        <f>IF(J4="","",IFERROR(VLOOKUP(J4,Assumptions!$A$5:$B$11,2,FALSE),""))</f>
        <v/>
      </c>
      <c r="L4" s="37" t="n">
        <v>1200</v>
      </c>
      <c r="M4" s="38">
        <f>IF(OR(K4="",L4=""),"",IFERROR(K4*L4,""))</f>
        <v/>
      </c>
      <c r="N4" s="36" t="n">
        <v>46275</v>
      </c>
      <c r="O4" s="21" t="inlineStr">
        <is>
          <t>Open</t>
        </is>
      </c>
      <c r="P4" s="22">
        <f>IF(OR(A4="",I4="",O4="Won",O4="Lost"),"",IFERROR(I4-TODAY(),""))</f>
        <v/>
      </c>
      <c r="Q4" s="23">
        <f>IF(A4="","",IF(OR(AND(O4="Won",J4&lt;&gt;"Closed Won"),AND(O4="Lost",J4&lt;&gt;"Closed Lost"),AND(J4="Closed Won",O4&lt;&gt;"Won"),AND(J4="Closed Lost",O4&lt;&gt;"Lost")),"Check stage/status",IF(OR(O4="Won",O4="Lost"),"",IF(I4="","Add target date",IF(I4&lt;TODAY(),"Target date passed",IF(N4="","Add follow-up date",IF(N4&lt;TODAY(),"Follow-up overdue","")))))))</f>
        <v/>
      </c>
    </row>
    <row r="5">
      <c r="A5" s="16" t="inlineStr">
        <is>
          <t>DEMO-26002</t>
        </is>
      </c>
      <c r="B5" s="16" t="inlineStr">
        <is>
          <t>Imaginary Willow Offices</t>
        </is>
      </c>
      <c r="C5" s="16" t="inlineStr">
        <is>
          <t>Fictional Site B, 202 Pretend Plaza, Sampletown, TX 00000</t>
        </is>
      </c>
      <c r="D5" s="16" t="inlineStr">
        <is>
          <t>Cockroaches</t>
        </is>
      </c>
      <c r="E5" s="16" t="inlineStr">
        <is>
          <t>Commercial Pest Service</t>
        </is>
      </c>
      <c r="F5" s="16" t="inlineStr">
        <is>
          <t>Demo Route Bravo</t>
        </is>
      </c>
      <c r="G5" s="16" t="inlineStr">
        <is>
          <t>Jordan Sample (Fictional)</t>
        </is>
      </c>
      <c r="H5" s="36" t="n">
        <v>46262</v>
      </c>
      <c r="I5" s="36" t="n">
        <v>46291</v>
      </c>
      <c r="J5" s="16" t="inlineStr">
        <is>
          <t>Qualified</t>
        </is>
      </c>
      <c r="K5" s="24">
        <f>IF(J5="","",IFERROR(VLOOKUP(J5,Assumptions!$A$5:$B$11,2,FALSE),""))</f>
        <v/>
      </c>
      <c r="L5" s="37" t="n">
        <v>2400</v>
      </c>
      <c r="M5" s="34">
        <f>IF(OR(K5="",L5=""),"",IFERROR(K5*L5,""))</f>
        <v/>
      </c>
      <c r="N5" s="36" t="n">
        <v>46276</v>
      </c>
      <c r="O5" s="21" t="inlineStr">
        <is>
          <t>Open</t>
        </is>
      </c>
      <c r="P5" s="25">
        <f>IF(OR(A5="",I5="",O5="Won",O5="Lost"),"",IFERROR(I5-TODAY(),""))</f>
        <v/>
      </c>
      <c r="Q5" s="4">
        <f>IF(A5="","",IF(OR(AND(O5="Won",J5&lt;&gt;"Closed Won"),AND(O5="Lost",J5&lt;&gt;"Closed Lost"),AND(J5="Closed Won",O5&lt;&gt;"Won"),AND(J5="Closed Lost",O5&lt;&gt;"Lost")),"Check stage/status",IF(OR(O5="Won",O5="Lost"),"",IF(I5="","Add target date",IF(I5&lt;TODAY(),"Target date passed",IF(N5="","Add follow-up date",IF(N5&lt;TODAY(),"Follow-up overdue","")))))))</f>
        <v/>
      </c>
    </row>
    <row r="6">
      <c r="A6" s="16" t="inlineStr">
        <is>
          <t>DEMO-26003</t>
        </is>
      </c>
      <c r="B6" s="16" t="inlineStr">
        <is>
          <t>Demo Harbor Apartments</t>
        </is>
      </c>
      <c r="C6" s="16" t="inlineStr">
        <is>
          <t>Fictional Site C, 303 Imaginary Harbor Rd, Exampleville, FL 00000</t>
        </is>
      </c>
      <c r="D6" s="16" t="inlineStr">
        <is>
          <t>Rodents</t>
        </is>
      </c>
      <c r="E6" s="16" t="inlineStr">
        <is>
          <t>Rodent Inspection</t>
        </is>
      </c>
      <c r="F6" s="16" t="inlineStr">
        <is>
          <t>Demo Route Cedar</t>
        </is>
      </c>
      <c r="G6" s="16" t="inlineStr">
        <is>
          <t>Morgan Demo (Fictional)</t>
        </is>
      </c>
      <c r="H6" s="36" t="n">
        <v>46256</v>
      </c>
      <c r="I6" s="36" t="n">
        <v>46283</v>
      </c>
      <c r="J6" s="16" t="inlineStr">
        <is>
          <t>Site Review</t>
        </is>
      </c>
      <c r="K6" s="18">
        <f>IF(J6="","",IFERROR(VLOOKUP(J6,Assumptions!$A$5:$B$11,2,FALSE),""))</f>
        <v/>
      </c>
      <c r="L6" s="37" t="n">
        <v>3600</v>
      </c>
      <c r="M6" s="38">
        <f>IF(OR(K6="",L6=""),"",IFERROR(K6*L6,""))</f>
        <v/>
      </c>
      <c r="N6" s="36" t="n">
        <v>46278</v>
      </c>
      <c r="O6" s="21" t="inlineStr">
        <is>
          <t>Open</t>
        </is>
      </c>
      <c r="P6" s="22">
        <f>IF(OR(A6="",I6="",O6="Won",O6="Lost"),"",IFERROR(I6-TODAY(),""))</f>
        <v/>
      </c>
      <c r="Q6" s="23">
        <f>IF(A6="","",IF(OR(AND(O6="Won",J6&lt;&gt;"Closed Won"),AND(O6="Lost",J6&lt;&gt;"Closed Lost"),AND(J6="Closed Won",O6&lt;&gt;"Won"),AND(J6="Closed Lost",O6&lt;&gt;"Lost")),"Check stage/status",IF(OR(O6="Won",O6="Lost"),"",IF(I6="","Add target date",IF(I6&lt;TODAY(),"Target date passed",IF(N6="","Add follow-up date",IF(N6&lt;TODAY(),"Follow-up overdue","")))))))</f>
        <v/>
      </c>
    </row>
    <row r="7">
      <c r="A7" s="16" t="inlineStr">
        <is>
          <t>DEMO-26004</t>
        </is>
      </c>
      <c r="B7" s="16" t="inlineStr">
        <is>
          <t>Example Star Market</t>
        </is>
      </c>
      <c r="C7" s="16" t="inlineStr">
        <is>
          <t>Fictional Site D, 404 Sample Star St, Pretend City, AZ 00000</t>
        </is>
      </c>
      <c r="D7" s="16" t="inlineStr">
        <is>
          <t>Cockroaches</t>
        </is>
      </c>
      <c r="E7" s="16" t="inlineStr">
        <is>
          <t>Commercial Pest Service</t>
        </is>
      </c>
      <c r="F7" s="16" t="inlineStr">
        <is>
          <t>Demo Route Delta</t>
        </is>
      </c>
      <c r="G7" s="16" t="inlineStr">
        <is>
          <t>Riley Placeholder (Fictional)</t>
        </is>
      </c>
      <c r="H7" s="36" t="n">
        <v>46251</v>
      </c>
      <c r="I7" s="36" t="n">
        <v>46297</v>
      </c>
      <c r="J7" s="16" t="inlineStr">
        <is>
          <t>Proposal Sent</t>
        </is>
      </c>
      <c r="K7" s="24">
        <f>IF(J7="","",IFERROR(VLOOKUP(J7,Assumptions!$A$5:$B$11,2,FALSE),""))</f>
        <v/>
      </c>
      <c r="L7" s="37" t="n">
        <v>1850</v>
      </c>
      <c r="M7" s="34">
        <f>IF(OR(K7="",L7=""),"",IFERROR(K7*L7,""))</f>
        <v/>
      </c>
      <c r="N7" s="36" t="n">
        <v>46279</v>
      </c>
      <c r="O7" s="21" t="inlineStr">
        <is>
          <t>Open</t>
        </is>
      </c>
      <c r="P7" s="25">
        <f>IF(OR(A7="",I7="",O7="Won",O7="Lost"),"",IFERROR(I7-TODAY(),""))</f>
        <v/>
      </c>
      <c r="Q7" s="4">
        <f>IF(A7="","",IF(OR(AND(O7="Won",J7&lt;&gt;"Closed Won"),AND(O7="Lost",J7&lt;&gt;"Closed Lost"),AND(J7="Closed Won",O7&lt;&gt;"Won"),AND(J7="Closed Lost",O7&lt;&gt;"Lost")),"Check stage/status",IF(OR(O7="Won",O7="Lost"),"",IF(I7="","Add target date",IF(I7&lt;TODAY(),"Target date passed",IF(N7="","Add follow-up date",IF(N7&lt;TODAY(),"Follow-up overdue","")))))))</f>
        <v/>
      </c>
    </row>
    <row r="8">
      <c r="A8" s="16" t="inlineStr">
        <is>
          <t>DEMO-26005</t>
        </is>
      </c>
      <c r="B8" s="16" t="inlineStr">
        <is>
          <t>Fictional Bluebird Bakery</t>
        </is>
      </c>
      <c r="C8" s="16" t="inlineStr">
        <is>
          <t>Fictional Site E, 505 Make-Believe Blvd, Sampletown, GA 00000</t>
        </is>
      </c>
      <c r="D8" s="16" t="inlineStr">
        <is>
          <t>Wasps</t>
        </is>
      </c>
      <c r="E8" s="16" t="inlineStr">
        <is>
          <t>Exterior Perimeter Service</t>
        </is>
      </c>
      <c r="F8" s="16" t="inlineStr">
        <is>
          <t>Demo Route Alpha</t>
        </is>
      </c>
      <c r="G8" s="16" t="inlineStr">
        <is>
          <t>Avery Example (Fictional)</t>
        </is>
      </c>
      <c r="H8" s="36" t="n">
        <v>46245</v>
      </c>
      <c r="I8" s="36" t="n">
        <v>46281</v>
      </c>
      <c r="J8" s="16" t="inlineStr">
        <is>
          <t>Verbal Yes</t>
        </is>
      </c>
      <c r="K8" s="18">
        <f>IF(J8="","",IFERROR(VLOOKUP(J8,Assumptions!$A$5:$B$11,2,FALSE),""))</f>
        <v/>
      </c>
      <c r="L8" s="37" t="n">
        <v>4200</v>
      </c>
      <c r="M8" s="38">
        <f>IF(OR(K8="",L8=""),"",IFERROR(K8*L8,""))</f>
        <v/>
      </c>
      <c r="N8" s="36" t="n">
        <v>46277</v>
      </c>
      <c r="O8" s="21" t="inlineStr">
        <is>
          <t>Open</t>
        </is>
      </c>
      <c r="P8" s="22">
        <f>IF(OR(A8="",I8="",O8="Won",O8="Lost"),"",IFERROR(I8-TODAY(),""))</f>
        <v/>
      </c>
      <c r="Q8" s="23">
        <f>IF(A8="","",IF(OR(AND(O8="Won",J8&lt;&gt;"Closed Won"),AND(O8="Lost",J8&lt;&gt;"Closed Lost"),AND(J8="Closed Won",O8&lt;&gt;"Won"),AND(J8="Closed Lost",O8&lt;&gt;"Lost")),"Check stage/status",IF(OR(O8="Won",O8="Lost"),"",IF(I8="","Add target date",IF(I8&lt;TODAY(),"Target date passed",IF(N8="","Add follow-up date",IF(N8&lt;TODAY(),"Follow-up overdue","")))))))</f>
        <v/>
      </c>
    </row>
    <row r="9">
      <c r="A9" s="16" t="inlineStr">
        <is>
          <t>DEMO-26006</t>
        </is>
      </c>
      <c r="B9" s="16" t="inlineStr">
        <is>
          <t>Imaginary Cedar Warehouse</t>
        </is>
      </c>
      <c r="C9" s="16" t="inlineStr">
        <is>
          <t>Fictional Site F, 606 Pretend Cedar Ln, Example City, OH 00000</t>
        </is>
      </c>
      <c r="D9" s="16" t="inlineStr">
        <is>
          <t>Rodents</t>
        </is>
      </c>
      <c r="E9" s="16" t="inlineStr">
        <is>
          <t>Commercial Pest Service</t>
        </is>
      </c>
      <c r="F9" s="16" t="inlineStr">
        <is>
          <t>Demo Route Bravo</t>
        </is>
      </c>
      <c r="G9" s="16" t="inlineStr">
        <is>
          <t>Jordan Sample (Fictional)</t>
        </is>
      </c>
      <c r="H9" s="36" t="n">
        <v>46231</v>
      </c>
      <c r="I9" s="36" t="n">
        <v>46266</v>
      </c>
      <c r="J9" s="16" t="inlineStr">
        <is>
          <t>Closed Won</t>
        </is>
      </c>
      <c r="K9" s="24">
        <f>IF(J9="","",IFERROR(VLOOKUP(J9,Assumptions!$A$5:$B$11,2,FALSE),""))</f>
        <v/>
      </c>
      <c r="L9" s="37" t="n">
        <v>5100</v>
      </c>
      <c r="M9" s="34">
        <f>IF(OR(K9="",L9=""),"",IFERROR(K9*L9,""))</f>
        <v/>
      </c>
      <c r="N9" s="36" t="n"/>
      <c r="O9" s="21" t="inlineStr">
        <is>
          <t>Won</t>
        </is>
      </c>
      <c r="P9" s="25">
        <f>IF(OR(A9="",I9="",O9="Won",O9="Lost"),"",IFERROR(I9-TODAY(),""))</f>
        <v/>
      </c>
      <c r="Q9" s="4">
        <f>IF(A9="","",IF(OR(AND(O9="Won",J9&lt;&gt;"Closed Won"),AND(O9="Lost",J9&lt;&gt;"Closed Lost"),AND(J9="Closed Won",O9&lt;&gt;"Won"),AND(J9="Closed Lost",O9&lt;&gt;"Lost")),"Check stage/status",IF(OR(O9="Won",O9="Lost"),"",IF(I9="","Add target date",IF(I9&lt;TODAY(),"Target date passed",IF(N9="","Add follow-up date",IF(N9&lt;TODAY(),"Follow-up overdue","")))))))</f>
        <v/>
      </c>
    </row>
    <row r="10">
      <c r="A10" s="16" t="inlineStr">
        <is>
          <t>DEMO-26007</t>
        </is>
      </c>
      <c r="B10" s="16" t="inlineStr">
        <is>
          <t>Demo Copper Hotel</t>
        </is>
      </c>
      <c r="C10" s="16" t="inlineStr">
        <is>
          <t>Fictional Site G, 707 Imaginary Copper Dr, Sample City, NV 00000</t>
        </is>
      </c>
      <c r="D10" s="16" t="inlineStr">
        <is>
          <t>Termites</t>
        </is>
      </c>
      <c r="E10" s="16" t="inlineStr">
        <is>
          <t>Termite Inspection</t>
        </is>
      </c>
      <c r="F10" s="16" t="inlineStr">
        <is>
          <t>Demo Route Cedar</t>
        </is>
      </c>
      <c r="G10" s="16" t="inlineStr">
        <is>
          <t>Morgan Demo (Fictional)</t>
        </is>
      </c>
      <c r="H10" s="36" t="n">
        <v>46236</v>
      </c>
      <c r="I10" s="36" t="n">
        <v>46262</v>
      </c>
      <c r="J10" s="16" t="inlineStr">
        <is>
          <t>Closed Lost</t>
        </is>
      </c>
      <c r="K10" s="18">
        <f>IF(J10="","",IFERROR(VLOOKUP(J10,Assumptions!$A$5:$B$11,2,FALSE),""))</f>
        <v/>
      </c>
      <c r="L10" s="37" t="n">
        <v>900</v>
      </c>
      <c r="M10" s="38">
        <f>IF(OR(K10="",L10=""),"",IFERROR(K10*L10,""))</f>
        <v/>
      </c>
      <c r="N10" s="36" t="n"/>
      <c r="O10" s="21" t="inlineStr">
        <is>
          <t>Lost</t>
        </is>
      </c>
      <c r="P10" s="22">
        <f>IF(OR(A10="",I10="",O10="Won",O10="Lost"),"",IFERROR(I10-TODAY(),""))</f>
        <v/>
      </c>
      <c r="Q10" s="23">
        <f>IF(A10="","",IF(OR(AND(O10="Won",J10&lt;&gt;"Closed Won"),AND(O10="Lost",J10&lt;&gt;"Closed Lost"),AND(J10="Closed Won",O10&lt;&gt;"Won"),AND(J10="Closed Lost",O10&lt;&gt;"Lost")),"Check stage/status",IF(OR(O10="Won",O10="Lost"),"",IF(I10="","Add target date",IF(I10&lt;TODAY(),"Target date passed",IF(N10="","Add follow-up date",IF(N10&lt;TODAY(),"Follow-up overdue","")))))))</f>
        <v/>
      </c>
    </row>
    <row r="11">
      <c r="A11" s="16" t="inlineStr">
        <is>
          <t>DEMO-26008</t>
        </is>
      </c>
      <c r="B11" s="16" t="inlineStr">
        <is>
          <t>Example Meadow Clinic</t>
        </is>
      </c>
      <c r="C11" s="16" t="inlineStr">
        <is>
          <t>Fictional Site H, 808 Sample Meadow Ct, Pretend Town, CO 00000</t>
        </is>
      </c>
      <c r="D11" s="16" t="inlineStr">
        <is>
          <t>Mosquitoes</t>
        </is>
      </c>
      <c r="E11" s="16" t="inlineStr">
        <is>
          <t>Mosquito Service</t>
        </is>
      </c>
      <c r="F11" s="16" t="inlineStr">
        <is>
          <t>Demo Route Delta</t>
        </is>
      </c>
      <c r="G11" s="16" t="inlineStr">
        <is>
          <t>Riley Placeholder (Fictional)</t>
        </is>
      </c>
      <c r="H11" s="36" t="n">
        <v>46258</v>
      </c>
      <c r="I11" s="36" t="n">
        <v>46321</v>
      </c>
      <c r="J11" s="16" t="inlineStr">
        <is>
          <t>Qualified</t>
        </is>
      </c>
      <c r="K11" s="24">
        <f>IF(J11="","",IFERROR(VLOOKUP(J11,Assumptions!$A$5:$B$11,2,FALSE),""))</f>
        <v/>
      </c>
      <c r="L11" s="37" t="n">
        <v>2750</v>
      </c>
      <c r="M11" s="34">
        <f>IF(OR(K11="",L11=""),"",IFERROR(K11*L11,""))</f>
        <v/>
      </c>
      <c r="N11" s="36" t="n">
        <v>46286</v>
      </c>
      <c r="O11" s="21" t="inlineStr">
        <is>
          <t>On Hold</t>
        </is>
      </c>
      <c r="P11" s="25">
        <f>IF(OR(A11="",I11="",O11="Won",O11="Lost"),"",IFERROR(I11-TODAY(),""))</f>
        <v/>
      </c>
      <c r="Q11" s="4">
        <f>IF(A11="","",IF(OR(AND(O11="Won",J11&lt;&gt;"Closed Won"),AND(O11="Lost",J11&lt;&gt;"Closed Lost"),AND(J11="Closed Won",O11&lt;&gt;"Won"),AND(J11="Closed Lost",O11&lt;&gt;"Lost")),"Check stage/status",IF(OR(O11="Won",O11="Lost"),"",IF(I11="","Add target date",IF(I11&lt;TODAY(),"Target date passed",IF(N11="","Add follow-up date",IF(N11&lt;TODAY(),"Follow-up overdue","")))))))</f>
        <v/>
      </c>
    </row>
    <row r="12">
      <c r="A12" s="16" t="inlineStr">
        <is>
          <t>DEMO-26009</t>
        </is>
      </c>
      <c r="B12" s="16" t="inlineStr">
        <is>
          <t>Fictional Moonlight Diner</t>
        </is>
      </c>
      <c r="C12" s="16" t="inlineStr">
        <is>
          <t>Fictional Site I, 909 Make-Believe Moon Way, Example City, TN 00000</t>
        </is>
      </c>
      <c r="D12" s="16" t="inlineStr">
        <is>
          <t>Ants</t>
        </is>
      </c>
      <c r="E12" s="16" t="inlineStr">
        <is>
          <t>General Pest Service</t>
        </is>
      </c>
      <c r="F12" s="16" t="inlineStr">
        <is>
          <t>Demo Route Alpha</t>
        </is>
      </c>
      <c r="G12" s="16" t="inlineStr">
        <is>
          <t>Avery Example (Fictional)</t>
        </is>
      </c>
      <c r="H12" s="36" t="n">
        <v>46247</v>
      </c>
      <c r="I12" s="36" t="n">
        <v>46274</v>
      </c>
      <c r="J12" s="16" t="inlineStr">
        <is>
          <t>Proposal Sent</t>
        </is>
      </c>
      <c r="K12" s="18">
        <f>IF(J12="","",IFERROR(VLOOKUP(J12,Assumptions!$A$5:$B$11,2,FALSE),""))</f>
        <v/>
      </c>
      <c r="L12" s="37" t="n">
        <v>3300</v>
      </c>
      <c r="M12" s="38">
        <f>IF(OR(K12="",L12=""),"",IFERROR(K12*L12,""))</f>
        <v/>
      </c>
      <c r="N12" s="36" t="n">
        <v>46273</v>
      </c>
      <c r="O12" s="21" t="inlineStr">
        <is>
          <t>Open</t>
        </is>
      </c>
      <c r="P12" s="22">
        <f>IF(OR(A12="",I12="",O12="Won",O12="Lost"),"",IFERROR(I12-TODAY(),""))</f>
        <v/>
      </c>
      <c r="Q12" s="23">
        <f>IF(A12="","",IF(OR(AND(O12="Won",J12&lt;&gt;"Closed Won"),AND(O12="Lost",J12&lt;&gt;"Closed Lost"),AND(J12="Closed Won",O12&lt;&gt;"Won"),AND(J12="Closed Lost",O12&lt;&gt;"Lost")),"Check stage/status",IF(OR(O12="Won",O12="Lost"),"",IF(I12="","Add target date",IF(I12&lt;TODAY(),"Target date passed",IF(N12="","Add follow-up date",IF(N12&lt;TODAY(),"Follow-up overdue","")))))))</f>
        <v/>
      </c>
    </row>
    <row r="13">
      <c r="A13" s="16" t="inlineStr">
        <is>
          <t>DEMO-26010</t>
        </is>
      </c>
      <c r="B13" s="16" t="inlineStr">
        <is>
          <t>Imaginary Acorn Storage</t>
        </is>
      </c>
      <c r="C13" s="16" t="inlineStr">
        <is>
          <t>Fictional Site J, 100 Pretend Acorn Pkwy, Sampletown, NC 00000</t>
        </is>
      </c>
      <c r="D13" s="16" t="inlineStr">
        <is>
          <t>Wasps</t>
        </is>
      </c>
      <c r="E13" s="16" t="inlineStr">
        <is>
          <t>Exterior Perimeter Service</t>
        </is>
      </c>
      <c r="F13" s="16" t="inlineStr">
        <is>
          <t>Demo Route Bravo</t>
        </is>
      </c>
      <c r="G13" s="16" t="inlineStr">
        <is>
          <t>Jordan Sample (Fictional)</t>
        </is>
      </c>
      <c r="H13" s="36" t="n">
        <v>46274</v>
      </c>
      <c r="I13" s="36" t="n">
        <v>46336</v>
      </c>
      <c r="J13" s="16" t="inlineStr">
        <is>
          <t>New Lead</t>
        </is>
      </c>
      <c r="K13" s="24">
        <f>IF(J13="","",IFERROR(VLOOKUP(J13,Assumptions!$A$5:$B$11,2,FALSE),""))</f>
        <v/>
      </c>
      <c r="L13" s="37" t="n">
        <v>0</v>
      </c>
      <c r="M13" s="34">
        <f>IF(OR(K13="",L13=""),"",IFERROR(K13*L13,""))</f>
        <v/>
      </c>
      <c r="N13" s="36" t="n">
        <v>46290</v>
      </c>
      <c r="O13" s="21" t="inlineStr">
        <is>
          <t>Open</t>
        </is>
      </c>
      <c r="P13" s="25">
        <f>IF(OR(A13="",I13="",O13="Won",O13="Lost"),"",IFERROR(I13-TODAY(),""))</f>
        <v/>
      </c>
      <c r="Q13" s="4">
        <f>IF(A13="","",IF(OR(AND(O13="Won",J13&lt;&gt;"Closed Won"),AND(O13="Lost",J13&lt;&gt;"Closed Lost"),AND(J13="Closed Won",O13&lt;&gt;"Won"),AND(J13="Closed Lost",O13&lt;&gt;"Lost")),"Check stage/status",IF(OR(O13="Won",O13="Lost"),"",IF(I13="","Add target date",IF(I13&lt;TODAY(),"Target date passed",IF(N13="","Add follow-up date",IF(N13&lt;TODAY(),"Follow-up overdue","")))))))</f>
        <v/>
      </c>
    </row>
    <row r="14">
      <c r="A14" s="16" t="n"/>
      <c r="B14" s="16" t="n"/>
      <c r="C14" s="16" t="n"/>
      <c r="D14" s="16" t="n"/>
      <c r="E14" s="16" t="n"/>
      <c r="F14" s="16" t="n"/>
      <c r="G14" s="16" t="n"/>
      <c r="H14" s="36" t="n"/>
      <c r="I14" s="36" t="n"/>
      <c r="J14" s="16" t="n"/>
      <c r="K14" s="18">
        <f>IF(J14="","",IFERROR(VLOOKUP(J14,Assumptions!$A$5:$B$11,2,FALSE),""))</f>
        <v/>
      </c>
      <c r="L14" s="37" t="n"/>
      <c r="M14" s="38">
        <f>IF(OR(K14="",L14=""),"",IFERROR(K14*L14,""))</f>
        <v/>
      </c>
      <c r="N14" s="36" t="n"/>
      <c r="O14" s="21" t="n"/>
      <c r="P14" s="22">
        <f>IF(OR(A14="",I14="",O14="Won",O14="Lost"),"",IFERROR(I14-TODAY(),""))</f>
        <v/>
      </c>
      <c r="Q14" s="23">
        <f>IF(A14="","",IF(OR(AND(O14="Won",J14&lt;&gt;"Closed Won"),AND(O14="Lost",J14&lt;&gt;"Closed Lost"),AND(J14="Closed Won",O14&lt;&gt;"Won"),AND(J14="Closed Lost",O14&lt;&gt;"Lost")),"Check stage/status",IF(OR(O14="Won",O14="Lost"),"",IF(I14="","Add target date",IF(I14&lt;TODAY(),"Target date passed",IF(N14="","Add follow-up date",IF(N14&lt;TODAY(),"Follow-up overdue","")))))))</f>
        <v/>
      </c>
    </row>
    <row r="15">
      <c r="A15" s="16" t="n"/>
      <c r="B15" s="16" t="n"/>
      <c r="C15" s="16" t="n"/>
      <c r="D15" s="16" t="n"/>
      <c r="E15" s="16" t="n"/>
      <c r="F15" s="16" t="n"/>
      <c r="G15" s="16" t="n"/>
      <c r="H15" s="36" t="n"/>
      <c r="I15" s="36" t="n"/>
      <c r="J15" s="16" t="n"/>
      <c r="K15" s="24">
        <f>IF(J15="","",IFERROR(VLOOKUP(J15,Assumptions!$A$5:$B$11,2,FALSE),""))</f>
        <v/>
      </c>
      <c r="L15" s="37" t="n"/>
      <c r="M15" s="34">
        <f>IF(OR(K15="",L15=""),"",IFERROR(K15*L15,""))</f>
        <v/>
      </c>
      <c r="N15" s="36" t="n"/>
      <c r="O15" s="21" t="n"/>
      <c r="P15" s="25">
        <f>IF(OR(A15="",I15="",O15="Won",O15="Lost"),"",IFERROR(I15-TODAY(),""))</f>
        <v/>
      </c>
      <c r="Q15" s="4">
        <f>IF(A15="","",IF(OR(AND(O15="Won",J15&lt;&gt;"Closed Won"),AND(O15="Lost",J15&lt;&gt;"Closed Lost"),AND(J15="Closed Won",O15&lt;&gt;"Won"),AND(J15="Closed Lost",O15&lt;&gt;"Lost")),"Check stage/status",IF(OR(O15="Won",O15="Lost"),"",IF(I15="","Add target date",IF(I15&lt;TODAY(),"Target date passed",IF(N15="","Add follow-up date",IF(N15&lt;TODAY(),"Follow-up overdue","")))))))</f>
        <v/>
      </c>
    </row>
    <row r="16">
      <c r="A16" s="16" t="n"/>
      <c r="B16" s="16" t="n"/>
      <c r="C16" s="16" t="n"/>
      <c r="D16" s="16" t="n"/>
      <c r="E16" s="16" t="n"/>
      <c r="F16" s="16" t="n"/>
      <c r="G16" s="16" t="n"/>
      <c r="H16" s="36" t="n"/>
      <c r="I16" s="36" t="n"/>
      <c r="J16" s="16" t="n"/>
      <c r="K16" s="18">
        <f>IF(J16="","",IFERROR(VLOOKUP(J16,Assumptions!$A$5:$B$11,2,FALSE),""))</f>
        <v/>
      </c>
      <c r="L16" s="37" t="n"/>
      <c r="M16" s="38">
        <f>IF(OR(K16="",L16=""),"",IFERROR(K16*L16,""))</f>
        <v/>
      </c>
      <c r="N16" s="36" t="n"/>
      <c r="O16" s="21" t="n"/>
      <c r="P16" s="22">
        <f>IF(OR(A16="",I16="",O16="Won",O16="Lost"),"",IFERROR(I16-TODAY(),""))</f>
        <v/>
      </c>
      <c r="Q16" s="23">
        <f>IF(A16="","",IF(OR(AND(O16="Won",J16&lt;&gt;"Closed Won"),AND(O16="Lost",J16&lt;&gt;"Closed Lost"),AND(J16="Closed Won",O16&lt;&gt;"Won"),AND(J16="Closed Lost",O16&lt;&gt;"Lost")),"Check stage/status",IF(OR(O16="Won",O16="Lost"),"",IF(I16="","Add target date",IF(I16&lt;TODAY(),"Target date passed",IF(N16="","Add follow-up date",IF(N16&lt;TODAY(),"Follow-up overdue","")))))))</f>
        <v/>
      </c>
    </row>
    <row r="17">
      <c r="A17" s="16" t="n"/>
      <c r="B17" s="16" t="n"/>
      <c r="C17" s="16" t="n"/>
      <c r="D17" s="16" t="n"/>
      <c r="E17" s="16" t="n"/>
      <c r="F17" s="16" t="n"/>
      <c r="G17" s="16" t="n"/>
      <c r="H17" s="36" t="n"/>
      <c r="I17" s="36" t="n"/>
      <c r="J17" s="16" t="n"/>
      <c r="K17" s="24">
        <f>IF(J17="","",IFERROR(VLOOKUP(J17,Assumptions!$A$5:$B$11,2,FALSE),""))</f>
        <v/>
      </c>
      <c r="L17" s="37" t="n"/>
      <c r="M17" s="34">
        <f>IF(OR(K17="",L17=""),"",IFERROR(K17*L17,""))</f>
        <v/>
      </c>
      <c r="N17" s="36" t="n"/>
      <c r="O17" s="21" t="n"/>
      <c r="P17" s="25">
        <f>IF(OR(A17="",I17="",O17="Won",O17="Lost"),"",IFERROR(I17-TODAY(),""))</f>
        <v/>
      </c>
      <c r="Q17" s="4">
        <f>IF(A17="","",IF(OR(AND(O17="Won",J17&lt;&gt;"Closed Won"),AND(O17="Lost",J17&lt;&gt;"Closed Lost"),AND(J17="Closed Won",O17&lt;&gt;"Won"),AND(J17="Closed Lost",O17&lt;&gt;"Lost")),"Check stage/status",IF(OR(O17="Won",O17="Lost"),"",IF(I17="","Add target date",IF(I17&lt;TODAY(),"Target date passed",IF(N17="","Add follow-up date",IF(N17&lt;TODAY(),"Follow-up overdue","")))))))</f>
        <v/>
      </c>
    </row>
    <row r="18">
      <c r="A18" s="16" t="n"/>
      <c r="B18" s="16" t="n"/>
      <c r="C18" s="16" t="n"/>
      <c r="D18" s="16" t="n"/>
      <c r="E18" s="16" t="n"/>
      <c r="F18" s="16" t="n"/>
      <c r="G18" s="16" t="n"/>
      <c r="H18" s="36" t="n"/>
      <c r="I18" s="36" t="n"/>
      <c r="J18" s="16" t="n"/>
      <c r="K18" s="18">
        <f>IF(J18="","",IFERROR(VLOOKUP(J18,Assumptions!$A$5:$B$11,2,FALSE),""))</f>
        <v/>
      </c>
      <c r="L18" s="37" t="n"/>
      <c r="M18" s="38">
        <f>IF(OR(K18="",L18=""),"",IFERROR(K18*L18,""))</f>
        <v/>
      </c>
      <c r="N18" s="36" t="n"/>
      <c r="O18" s="21" t="n"/>
      <c r="P18" s="22">
        <f>IF(OR(A18="",I18="",O18="Won",O18="Lost"),"",IFERROR(I18-TODAY(),""))</f>
        <v/>
      </c>
      <c r="Q18" s="23">
        <f>IF(A18="","",IF(OR(AND(O18="Won",J18&lt;&gt;"Closed Won"),AND(O18="Lost",J18&lt;&gt;"Closed Lost"),AND(J18="Closed Won",O18&lt;&gt;"Won"),AND(J18="Closed Lost",O18&lt;&gt;"Lost")),"Check stage/status",IF(OR(O18="Won",O18="Lost"),"",IF(I18="","Add target date",IF(I18&lt;TODAY(),"Target date passed",IF(N18="","Add follow-up date",IF(N18&lt;TODAY(),"Follow-up overdue","")))))))</f>
        <v/>
      </c>
    </row>
    <row r="19">
      <c r="A19" s="16" t="n"/>
      <c r="B19" s="16" t="n"/>
      <c r="C19" s="16" t="n"/>
      <c r="D19" s="16" t="n"/>
      <c r="E19" s="16" t="n"/>
      <c r="F19" s="16" t="n"/>
      <c r="G19" s="16" t="n"/>
      <c r="H19" s="36" t="n"/>
      <c r="I19" s="36" t="n"/>
      <c r="J19" s="16" t="n"/>
      <c r="K19" s="24">
        <f>IF(J19="","",IFERROR(VLOOKUP(J19,Assumptions!$A$5:$B$11,2,FALSE),""))</f>
        <v/>
      </c>
      <c r="L19" s="37" t="n"/>
      <c r="M19" s="34">
        <f>IF(OR(K19="",L19=""),"",IFERROR(K19*L19,""))</f>
        <v/>
      </c>
      <c r="N19" s="36" t="n"/>
      <c r="O19" s="21" t="n"/>
      <c r="P19" s="25">
        <f>IF(OR(A19="",I19="",O19="Won",O19="Lost"),"",IFERROR(I19-TODAY(),""))</f>
        <v/>
      </c>
      <c r="Q19" s="4">
        <f>IF(A19="","",IF(OR(AND(O19="Won",J19&lt;&gt;"Closed Won"),AND(O19="Lost",J19&lt;&gt;"Closed Lost"),AND(J19="Closed Won",O19&lt;&gt;"Won"),AND(J19="Closed Lost",O19&lt;&gt;"Lost")),"Check stage/status",IF(OR(O19="Won",O19="Lost"),"",IF(I19="","Add target date",IF(I19&lt;TODAY(),"Target date passed",IF(N19="","Add follow-up date",IF(N19&lt;TODAY(),"Follow-up overdue","")))))))</f>
        <v/>
      </c>
    </row>
    <row r="20">
      <c r="A20" s="16" t="n"/>
      <c r="B20" s="16" t="n"/>
      <c r="C20" s="16" t="n"/>
      <c r="D20" s="16" t="n"/>
      <c r="E20" s="16" t="n"/>
      <c r="F20" s="16" t="n"/>
      <c r="G20" s="16" t="n"/>
      <c r="H20" s="36" t="n"/>
      <c r="I20" s="36" t="n"/>
      <c r="J20" s="16" t="n"/>
      <c r="K20" s="18">
        <f>IF(J20="","",IFERROR(VLOOKUP(J20,Assumptions!$A$5:$B$11,2,FALSE),""))</f>
        <v/>
      </c>
      <c r="L20" s="37" t="n"/>
      <c r="M20" s="38">
        <f>IF(OR(K20="",L20=""),"",IFERROR(K20*L20,""))</f>
        <v/>
      </c>
      <c r="N20" s="36" t="n"/>
      <c r="O20" s="21" t="n"/>
      <c r="P20" s="22">
        <f>IF(OR(A20="",I20="",O20="Won",O20="Lost"),"",IFERROR(I20-TODAY(),""))</f>
        <v/>
      </c>
      <c r="Q20" s="23">
        <f>IF(A20="","",IF(OR(AND(O20="Won",J20&lt;&gt;"Closed Won"),AND(O20="Lost",J20&lt;&gt;"Closed Lost"),AND(J20="Closed Won",O20&lt;&gt;"Won"),AND(J20="Closed Lost",O20&lt;&gt;"Lost")),"Check stage/status",IF(OR(O20="Won",O20="Lost"),"",IF(I20="","Add target date",IF(I20&lt;TODAY(),"Target date passed",IF(N20="","Add follow-up date",IF(N20&lt;TODAY(),"Follow-up overdue","")))))))</f>
        <v/>
      </c>
    </row>
    <row r="21">
      <c r="A21" s="16" t="n"/>
      <c r="B21" s="16" t="n"/>
      <c r="C21" s="16" t="n"/>
      <c r="D21" s="16" t="n"/>
      <c r="E21" s="16" t="n"/>
      <c r="F21" s="16" t="n"/>
      <c r="G21" s="16" t="n"/>
      <c r="H21" s="36" t="n"/>
      <c r="I21" s="36" t="n"/>
      <c r="J21" s="16" t="n"/>
      <c r="K21" s="24">
        <f>IF(J21="","",IFERROR(VLOOKUP(J21,Assumptions!$A$5:$B$11,2,FALSE),""))</f>
        <v/>
      </c>
      <c r="L21" s="37" t="n"/>
      <c r="M21" s="34">
        <f>IF(OR(K21="",L21=""),"",IFERROR(K21*L21,""))</f>
        <v/>
      </c>
      <c r="N21" s="36" t="n"/>
      <c r="O21" s="21" t="n"/>
      <c r="P21" s="25">
        <f>IF(OR(A21="",I21="",O21="Won",O21="Lost"),"",IFERROR(I21-TODAY(),""))</f>
        <v/>
      </c>
      <c r="Q21" s="4">
        <f>IF(A21="","",IF(OR(AND(O21="Won",J21&lt;&gt;"Closed Won"),AND(O21="Lost",J21&lt;&gt;"Closed Lost"),AND(J21="Closed Won",O21&lt;&gt;"Won"),AND(J21="Closed Lost",O21&lt;&gt;"Lost")),"Check stage/status",IF(OR(O21="Won",O21="Lost"),"",IF(I21="","Add target date",IF(I21&lt;TODAY(),"Target date passed",IF(N21="","Add follow-up date",IF(N21&lt;TODAY(),"Follow-up overdue","")))))))</f>
        <v/>
      </c>
    </row>
    <row r="22">
      <c r="A22" s="16" t="n"/>
      <c r="B22" s="16" t="n"/>
      <c r="C22" s="16" t="n"/>
      <c r="D22" s="16" t="n"/>
      <c r="E22" s="16" t="n"/>
      <c r="F22" s="16" t="n"/>
      <c r="G22" s="16" t="n"/>
      <c r="H22" s="36" t="n"/>
      <c r="I22" s="36" t="n"/>
      <c r="J22" s="16" t="n"/>
      <c r="K22" s="18">
        <f>IF(J22="","",IFERROR(VLOOKUP(J22,Assumptions!$A$5:$B$11,2,FALSE),""))</f>
        <v/>
      </c>
      <c r="L22" s="37" t="n"/>
      <c r="M22" s="38">
        <f>IF(OR(K22="",L22=""),"",IFERROR(K22*L22,""))</f>
        <v/>
      </c>
      <c r="N22" s="36" t="n"/>
      <c r="O22" s="21" t="n"/>
      <c r="P22" s="22">
        <f>IF(OR(A22="",I22="",O22="Won",O22="Lost"),"",IFERROR(I22-TODAY(),""))</f>
        <v/>
      </c>
      <c r="Q22" s="23">
        <f>IF(A22="","",IF(OR(AND(O22="Won",J22&lt;&gt;"Closed Won"),AND(O22="Lost",J22&lt;&gt;"Closed Lost"),AND(J22="Closed Won",O22&lt;&gt;"Won"),AND(J22="Closed Lost",O22&lt;&gt;"Lost")),"Check stage/status",IF(OR(O22="Won",O22="Lost"),"",IF(I22="","Add target date",IF(I22&lt;TODAY(),"Target date passed",IF(N22="","Add follow-up date",IF(N22&lt;TODAY(),"Follow-up overdue","")))))))</f>
        <v/>
      </c>
    </row>
    <row r="23">
      <c r="A23" s="16" t="n"/>
      <c r="B23" s="16" t="n"/>
      <c r="C23" s="16" t="n"/>
      <c r="D23" s="16" t="n"/>
      <c r="E23" s="16" t="n"/>
      <c r="F23" s="16" t="n"/>
      <c r="G23" s="16" t="n"/>
      <c r="H23" s="36" t="n"/>
      <c r="I23" s="36" t="n"/>
      <c r="J23" s="16" t="n"/>
      <c r="K23" s="24">
        <f>IF(J23="","",IFERROR(VLOOKUP(J23,Assumptions!$A$5:$B$11,2,FALSE),""))</f>
        <v/>
      </c>
      <c r="L23" s="37" t="n"/>
      <c r="M23" s="34">
        <f>IF(OR(K23="",L23=""),"",IFERROR(K23*L23,""))</f>
        <v/>
      </c>
      <c r="N23" s="36" t="n"/>
      <c r="O23" s="21" t="n"/>
      <c r="P23" s="25">
        <f>IF(OR(A23="",I23="",O23="Won",O23="Lost"),"",IFERROR(I23-TODAY(),""))</f>
        <v/>
      </c>
      <c r="Q23" s="4">
        <f>IF(A23="","",IF(OR(AND(O23="Won",J23&lt;&gt;"Closed Won"),AND(O23="Lost",J23&lt;&gt;"Closed Lost"),AND(J23="Closed Won",O23&lt;&gt;"Won"),AND(J23="Closed Lost",O23&lt;&gt;"Lost")),"Check stage/status",IF(OR(O23="Won",O23="Lost"),"",IF(I23="","Add target date",IF(I23&lt;TODAY(),"Target date passed",IF(N23="","Add follow-up date",IF(N23&lt;TODAY(),"Follow-up overdue","")))))))</f>
        <v/>
      </c>
    </row>
    <row r="24">
      <c r="A24" s="16" t="n"/>
      <c r="B24" s="16" t="n"/>
      <c r="C24" s="16" t="n"/>
      <c r="D24" s="16" t="n"/>
      <c r="E24" s="16" t="n"/>
      <c r="F24" s="16" t="n"/>
      <c r="G24" s="16" t="n"/>
      <c r="H24" s="36" t="n"/>
      <c r="I24" s="36" t="n"/>
      <c r="J24" s="16" t="n"/>
      <c r="K24" s="18">
        <f>IF(J24="","",IFERROR(VLOOKUP(J24,Assumptions!$A$5:$B$11,2,FALSE),""))</f>
        <v/>
      </c>
      <c r="L24" s="37" t="n"/>
      <c r="M24" s="38">
        <f>IF(OR(K24="",L24=""),"",IFERROR(K24*L24,""))</f>
        <v/>
      </c>
      <c r="N24" s="36" t="n"/>
      <c r="O24" s="21" t="n"/>
      <c r="P24" s="22">
        <f>IF(OR(A24="",I24="",O24="Won",O24="Lost"),"",IFERROR(I24-TODAY(),""))</f>
        <v/>
      </c>
      <c r="Q24" s="23">
        <f>IF(A24="","",IF(OR(AND(O24="Won",J24&lt;&gt;"Closed Won"),AND(O24="Lost",J24&lt;&gt;"Closed Lost"),AND(J24="Closed Won",O24&lt;&gt;"Won"),AND(J24="Closed Lost",O24&lt;&gt;"Lost")),"Check stage/status",IF(OR(O24="Won",O24="Lost"),"",IF(I24="","Add target date",IF(I24&lt;TODAY(),"Target date passed",IF(N24="","Add follow-up date",IF(N24&lt;TODAY(),"Follow-up overdue","")))))))</f>
        <v/>
      </c>
    </row>
    <row r="25">
      <c r="A25" s="16" t="n"/>
      <c r="B25" s="16" t="n"/>
      <c r="C25" s="16" t="n"/>
      <c r="D25" s="16" t="n"/>
      <c r="E25" s="16" t="n"/>
      <c r="F25" s="16" t="n"/>
      <c r="G25" s="16" t="n"/>
      <c r="H25" s="36" t="n"/>
      <c r="I25" s="36" t="n"/>
      <c r="J25" s="16" t="n"/>
      <c r="K25" s="24">
        <f>IF(J25="","",IFERROR(VLOOKUP(J25,Assumptions!$A$5:$B$11,2,FALSE),""))</f>
        <v/>
      </c>
      <c r="L25" s="37" t="n"/>
      <c r="M25" s="34">
        <f>IF(OR(K25="",L25=""),"",IFERROR(K25*L25,""))</f>
        <v/>
      </c>
      <c r="N25" s="36" t="n"/>
      <c r="O25" s="21" t="n"/>
      <c r="P25" s="25">
        <f>IF(OR(A25="",I25="",O25="Won",O25="Lost"),"",IFERROR(I25-TODAY(),""))</f>
        <v/>
      </c>
      <c r="Q25" s="4">
        <f>IF(A25="","",IF(OR(AND(O25="Won",J25&lt;&gt;"Closed Won"),AND(O25="Lost",J25&lt;&gt;"Closed Lost"),AND(J25="Closed Won",O25&lt;&gt;"Won"),AND(J25="Closed Lost",O25&lt;&gt;"Lost")),"Check stage/status",IF(OR(O25="Won",O25="Lost"),"",IF(I25="","Add target date",IF(I25&lt;TODAY(),"Target date passed",IF(N25="","Add follow-up date",IF(N25&lt;TODAY(),"Follow-up overdue","")))))))</f>
        <v/>
      </c>
    </row>
    <row r="26">
      <c r="A26" s="16" t="n"/>
      <c r="B26" s="16" t="n"/>
      <c r="C26" s="16" t="n"/>
      <c r="D26" s="16" t="n"/>
      <c r="E26" s="16" t="n"/>
      <c r="F26" s="16" t="n"/>
      <c r="G26" s="16" t="n"/>
      <c r="H26" s="36" t="n"/>
      <c r="I26" s="36" t="n"/>
      <c r="J26" s="16" t="n"/>
      <c r="K26" s="18">
        <f>IF(J26="","",IFERROR(VLOOKUP(J26,Assumptions!$A$5:$B$11,2,FALSE),""))</f>
        <v/>
      </c>
      <c r="L26" s="37" t="n"/>
      <c r="M26" s="38">
        <f>IF(OR(K26="",L26=""),"",IFERROR(K26*L26,""))</f>
        <v/>
      </c>
      <c r="N26" s="36" t="n"/>
      <c r="O26" s="21" t="n"/>
      <c r="P26" s="22">
        <f>IF(OR(A26="",I26="",O26="Won",O26="Lost"),"",IFERROR(I26-TODAY(),""))</f>
        <v/>
      </c>
      <c r="Q26" s="23">
        <f>IF(A26="","",IF(OR(AND(O26="Won",J26&lt;&gt;"Closed Won"),AND(O26="Lost",J26&lt;&gt;"Closed Lost"),AND(J26="Closed Won",O26&lt;&gt;"Won"),AND(J26="Closed Lost",O26&lt;&gt;"Lost")),"Check stage/status",IF(OR(O26="Won",O26="Lost"),"",IF(I26="","Add target date",IF(I26&lt;TODAY(),"Target date passed",IF(N26="","Add follow-up date",IF(N26&lt;TODAY(),"Follow-up overdue","")))))))</f>
        <v/>
      </c>
    </row>
    <row r="27">
      <c r="A27" s="16" t="n"/>
      <c r="B27" s="16" t="n"/>
      <c r="C27" s="16" t="n"/>
      <c r="D27" s="16" t="n"/>
      <c r="E27" s="16" t="n"/>
      <c r="F27" s="16" t="n"/>
      <c r="G27" s="16" t="n"/>
      <c r="H27" s="36" t="n"/>
      <c r="I27" s="36" t="n"/>
      <c r="J27" s="16" t="n"/>
      <c r="K27" s="24">
        <f>IF(J27="","",IFERROR(VLOOKUP(J27,Assumptions!$A$5:$B$11,2,FALSE),""))</f>
        <v/>
      </c>
      <c r="L27" s="37" t="n"/>
      <c r="M27" s="34">
        <f>IF(OR(K27="",L27=""),"",IFERROR(K27*L27,""))</f>
        <v/>
      </c>
      <c r="N27" s="36" t="n"/>
      <c r="O27" s="21" t="n"/>
      <c r="P27" s="25">
        <f>IF(OR(A27="",I27="",O27="Won",O27="Lost"),"",IFERROR(I27-TODAY(),""))</f>
        <v/>
      </c>
      <c r="Q27" s="4">
        <f>IF(A27="","",IF(OR(AND(O27="Won",J27&lt;&gt;"Closed Won"),AND(O27="Lost",J27&lt;&gt;"Closed Lost"),AND(J27="Closed Won",O27&lt;&gt;"Won"),AND(J27="Closed Lost",O27&lt;&gt;"Lost")),"Check stage/status",IF(OR(O27="Won",O27="Lost"),"",IF(I27="","Add target date",IF(I27&lt;TODAY(),"Target date passed",IF(N27="","Add follow-up date",IF(N27&lt;TODAY(),"Follow-up overdue","")))))))</f>
        <v/>
      </c>
    </row>
    <row r="28">
      <c r="A28" s="16" t="n"/>
      <c r="B28" s="16" t="n"/>
      <c r="C28" s="16" t="n"/>
      <c r="D28" s="16" t="n"/>
      <c r="E28" s="16" t="n"/>
      <c r="F28" s="16" t="n"/>
      <c r="G28" s="16" t="n"/>
      <c r="H28" s="36" t="n"/>
      <c r="I28" s="36" t="n"/>
      <c r="J28" s="16" t="n"/>
      <c r="K28" s="18">
        <f>IF(J28="","",IFERROR(VLOOKUP(J28,Assumptions!$A$5:$B$11,2,FALSE),""))</f>
        <v/>
      </c>
      <c r="L28" s="37" t="n"/>
      <c r="M28" s="38">
        <f>IF(OR(K28="",L28=""),"",IFERROR(K28*L28,""))</f>
        <v/>
      </c>
      <c r="N28" s="36" t="n"/>
      <c r="O28" s="21" t="n"/>
      <c r="P28" s="22">
        <f>IF(OR(A28="",I28="",O28="Won",O28="Lost"),"",IFERROR(I28-TODAY(),""))</f>
        <v/>
      </c>
      <c r="Q28" s="23">
        <f>IF(A28="","",IF(OR(AND(O28="Won",J28&lt;&gt;"Closed Won"),AND(O28="Lost",J28&lt;&gt;"Closed Lost"),AND(J28="Closed Won",O28&lt;&gt;"Won"),AND(J28="Closed Lost",O28&lt;&gt;"Lost")),"Check stage/status",IF(OR(O28="Won",O28="Lost"),"",IF(I28="","Add target date",IF(I28&lt;TODAY(),"Target date passed",IF(N28="","Add follow-up date",IF(N28&lt;TODAY(),"Follow-up overdue","")))))))</f>
        <v/>
      </c>
    </row>
    <row r="29">
      <c r="A29" s="16" t="n"/>
      <c r="B29" s="16" t="n"/>
      <c r="C29" s="16" t="n"/>
      <c r="D29" s="16" t="n"/>
      <c r="E29" s="16" t="n"/>
      <c r="F29" s="16" t="n"/>
      <c r="G29" s="16" t="n"/>
      <c r="H29" s="36" t="n"/>
      <c r="I29" s="36" t="n"/>
      <c r="J29" s="16" t="n"/>
      <c r="K29" s="24">
        <f>IF(J29="","",IFERROR(VLOOKUP(J29,Assumptions!$A$5:$B$11,2,FALSE),""))</f>
        <v/>
      </c>
      <c r="L29" s="37" t="n"/>
      <c r="M29" s="34">
        <f>IF(OR(K29="",L29=""),"",IFERROR(K29*L29,""))</f>
        <v/>
      </c>
      <c r="N29" s="36" t="n"/>
      <c r="O29" s="21" t="n"/>
      <c r="P29" s="25">
        <f>IF(OR(A29="",I29="",O29="Won",O29="Lost"),"",IFERROR(I29-TODAY(),""))</f>
        <v/>
      </c>
      <c r="Q29" s="4">
        <f>IF(A29="","",IF(OR(AND(O29="Won",J29&lt;&gt;"Closed Won"),AND(O29="Lost",J29&lt;&gt;"Closed Lost"),AND(J29="Closed Won",O29&lt;&gt;"Won"),AND(J29="Closed Lost",O29&lt;&gt;"Lost")),"Check stage/status",IF(OR(O29="Won",O29="Lost"),"",IF(I29="","Add target date",IF(I29&lt;TODAY(),"Target date passed",IF(N29="","Add follow-up date",IF(N29&lt;TODAY(),"Follow-up overdue","")))))))</f>
        <v/>
      </c>
    </row>
    <row r="30">
      <c r="A30" s="16" t="n"/>
      <c r="B30" s="16" t="n"/>
      <c r="C30" s="16" t="n"/>
      <c r="D30" s="16" t="n"/>
      <c r="E30" s="16" t="n"/>
      <c r="F30" s="16" t="n"/>
      <c r="G30" s="16" t="n"/>
      <c r="H30" s="36" t="n"/>
      <c r="I30" s="36" t="n"/>
      <c r="J30" s="16" t="n"/>
      <c r="K30" s="18">
        <f>IF(J30="","",IFERROR(VLOOKUP(J30,Assumptions!$A$5:$B$11,2,FALSE),""))</f>
        <v/>
      </c>
      <c r="L30" s="37" t="n"/>
      <c r="M30" s="38">
        <f>IF(OR(K30="",L30=""),"",IFERROR(K30*L30,""))</f>
        <v/>
      </c>
      <c r="N30" s="36" t="n"/>
      <c r="O30" s="21" t="n"/>
      <c r="P30" s="22">
        <f>IF(OR(A30="",I30="",O30="Won",O30="Lost"),"",IFERROR(I30-TODAY(),""))</f>
        <v/>
      </c>
      <c r="Q30" s="23">
        <f>IF(A30="","",IF(OR(AND(O30="Won",J30&lt;&gt;"Closed Won"),AND(O30="Lost",J30&lt;&gt;"Closed Lost"),AND(J30="Closed Won",O30&lt;&gt;"Won"),AND(J30="Closed Lost",O30&lt;&gt;"Lost")),"Check stage/status",IF(OR(O30="Won",O30="Lost"),"",IF(I30="","Add target date",IF(I30&lt;TODAY(),"Target date passed",IF(N30="","Add follow-up date",IF(N30&lt;TODAY(),"Follow-up overdue","")))))))</f>
        <v/>
      </c>
    </row>
    <row r="31">
      <c r="A31" s="16" t="n"/>
      <c r="B31" s="16" t="n"/>
      <c r="C31" s="16" t="n"/>
      <c r="D31" s="16" t="n"/>
      <c r="E31" s="16" t="n"/>
      <c r="F31" s="16" t="n"/>
      <c r="G31" s="16" t="n"/>
      <c r="H31" s="36" t="n"/>
      <c r="I31" s="36" t="n"/>
      <c r="J31" s="16" t="n"/>
      <c r="K31" s="24">
        <f>IF(J31="","",IFERROR(VLOOKUP(J31,Assumptions!$A$5:$B$11,2,FALSE),""))</f>
        <v/>
      </c>
      <c r="L31" s="37" t="n"/>
      <c r="M31" s="34">
        <f>IF(OR(K31="",L31=""),"",IFERROR(K31*L31,""))</f>
        <v/>
      </c>
      <c r="N31" s="36" t="n"/>
      <c r="O31" s="21" t="n"/>
      <c r="P31" s="25">
        <f>IF(OR(A31="",I31="",O31="Won",O31="Lost"),"",IFERROR(I31-TODAY(),""))</f>
        <v/>
      </c>
      <c r="Q31" s="4">
        <f>IF(A31="","",IF(OR(AND(O31="Won",J31&lt;&gt;"Closed Won"),AND(O31="Lost",J31&lt;&gt;"Closed Lost"),AND(J31="Closed Won",O31&lt;&gt;"Won"),AND(J31="Closed Lost",O31&lt;&gt;"Lost")),"Check stage/status",IF(OR(O31="Won",O31="Lost"),"",IF(I31="","Add target date",IF(I31&lt;TODAY(),"Target date passed",IF(N31="","Add follow-up date",IF(N31&lt;TODAY(),"Follow-up overdue","")))))))</f>
        <v/>
      </c>
    </row>
    <row r="32">
      <c r="A32" s="16" t="n"/>
      <c r="B32" s="16" t="n"/>
      <c r="C32" s="16" t="n"/>
      <c r="D32" s="16" t="n"/>
      <c r="E32" s="16" t="n"/>
      <c r="F32" s="16" t="n"/>
      <c r="G32" s="16" t="n"/>
      <c r="H32" s="36" t="n"/>
      <c r="I32" s="36" t="n"/>
      <c r="J32" s="16" t="n"/>
      <c r="K32" s="18">
        <f>IF(J32="","",IFERROR(VLOOKUP(J32,Assumptions!$A$5:$B$11,2,FALSE),""))</f>
        <v/>
      </c>
      <c r="L32" s="37" t="n"/>
      <c r="M32" s="38">
        <f>IF(OR(K32="",L32=""),"",IFERROR(K32*L32,""))</f>
        <v/>
      </c>
      <c r="N32" s="36" t="n"/>
      <c r="O32" s="21" t="n"/>
      <c r="P32" s="22">
        <f>IF(OR(A32="",I32="",O32="Won",O32="Lost"),"",IFERROR(I32-TODAY(),""))</f>
        <v/>
      </c>
      <c r="Q32" s="23">
        <f>IF(A32="","",IF(OR(AND(O32="Won",J32&lt;&gt;"Closed Won"),AND(O32="Lost",J32&lt;&gt;"Closed Lost"),AND(J32="Closed Won",O32&lt;&gt;"Won"),AND(J32="Closed Lost",O32&lt;&gt;"Lost")),"Check stage/status",IF(OR(O32="Won",O32="Lost"),"",IF(I32="","Add target date",IF(I32&lt;TODAY(),"Target date passed",IF(N32="","Add follow-up date",IF(N32&lt;TODAY(),"Follow-up overdue","")))))))</f>
        <v/>
      </c>
    </row>
    <row r="33">
      <c r="A33" s="16" t="n"/>
      <c r="B33" s="16" t="n"/>
      <c r="C33" s="16" t="n"/>
      <c r="D33" s="16" t="n"/>
      <c r="E33" s="16" t="n"/>
      <c r="F33" s="16" t="n"/>
      <c r="G33" s="16" t="n"/>
      <c r="H33" s="36" t="n"/>
      <c r="I33" s="36" t="n"/>
      <c r="J33" s="16" t="n"/>
      <c r="K33" s="24">
        <f>IF(J33="","",IFERROR(VLOOKUP(J33,Assumptions!$A$5:$B$11,2,FALSE),""))</f>
        <v/>
      </c>
      <c r="L33" s="37" t="n"/>
      <c r="M33" s="34">
        <f>IF(OR(K33="",L33=""),"",IFERROR(K33*L33,""))</f>
        <v/>
      </c>
      <c r="N33" s="36" t="n"/>
      <c r="O33" s="21" t="n"/>
      <c r="P33" s="25">
        <f>IF(OR(A33="",I33="",O33="Won",O33="Lost"),"",IFERROR(I33-TODAY(),""))</f>
        <v/>
      </c>
      <c r="Q33" s="4">
        <f>IF(A33="","",IF(OR(AND(O33="Won",J33&lt;&gt;"Closed Won"),AND(O33="Lost",J33&lt;&gt;"Closed Lost"),AND(J33="Closed Won",O33&lt;&gt;"Won"),AND(J33="Closed Lost",O33&lt;&gt;"Lost")),"Check stage/status",IF(OR(O33="Won",O33="Lost"),"",IF(I33="","Add target date",IF(I33&lt;TODAY(),"Target date passed",IF(N33="","Add follow-up date",IF(N33&lt;TODAY(),"Follow-up overdue","")))))))</f>
        <v/>
      </c>
    </row>
    <row r="34">
      <c r="A34" s="16" t="n"/>
      <c r="B34" s="16" t="n"/>
      <c r="C34" s="16" t="n"/>
      <c r="D34" s="16" t="n"/>
      <c r="E34" s="16" t="n"/>
      <c r="F34" s="16" t="n"/>
      <c r="G34" s="16" t="n"/>
      <c r="H34" s="36" t="n"/>
      <c r="I34" s="36" t="n"/>
      <c r="J34" s="16" t="n"/>
      <c r="K34" s="18">
        <f>IF(J34="","",IFERROR(VLOOKUP(J34,Assumptions!$A$5:$B$11,2,FALSE),""))</f>
        <v/>
      </c>
      <c r="L34" s="37" t="n"/>
      <c r="M34" s="38">
        <f>IF(OR(K34="",L34=""),"",IFERROR(K34*L34,""))</f>
        <v/>
      </c>
      <c r="N34" s="36" t="n"/>
      <c r="O34" s="21" t="n"/>
      <c r="P34" s="22">
        <f>IF(OR(A34="",I34="",O34="Won",O34="Lost"),"",IFERROR(I34-TODAY(),""))</f>
        <v/>
      </c>
      <c r="Q34" s="23">
        <f>IF(A34="","",IF(OR(AND(O34="Won",J34&lt;&gt;"Closed Won"),AND(O34="Lost",J34&lt;&gt;"Closed Lost"),AND(J34="Closed Won",O34&lt;&gt;"Won"),AND(J34="Closed Lost",O34&lt;&gt;"Lost")),"Check stage/status",IF(OR(O34="Won",O34="Lost"),"",IF(I34="","Add target date",IF(I34&lt;TODAY(),"Target date passed",IF(N34="","Add follow-up date",IF(N34&lt;TODAY(),"Follow-up overdue","")))))))</f>
        <v/>
      </c>
    </row>
    <row r="35">
      <c r="A35" s="16" t="n"/>
      <c r="B35" s="16" t="n"/>
      <c r="C35" s="16" t="n"/>
      <c r="D35" s="16" t="n"/>
      <c r="E35" s="16" t="n"/>
      <c r="F35" s="16" t="n"/>
      <c r="G35" s="16" t="n"/>
      <c r="H35" s="36" t="n"/>
      <c r="I35" s="36" t="n"/>
      <c r="J35" s="16" t="n"/>
      <c r="K35" s="24">
        <f>IF(J35="","",IFERROR(VLOOKUP(J35,Assumptions!$A$5:$B$11,2,FALSE),""))</f>
        <v/>
      </c>
      <c r="L35" s="37" t="n"/>
      <c r="M35" s="34">
        <f>IF(OR(K35="",L35=""),"",IFERROR(K35*L35,""))</f>
        <v/>
      </c>
      <c r="N35" s="36" t="n"/>
      <c r="O35" s="21" t="n"/>
      <c r="P35" s="25">
        <f>IF(OR(A35="",I35="",O35="Won",O35="Lost"),"",IFERROR(I35-TODAY(),""))</f>
        <v/>
      </c>
      <c r="Q35" s="4">
        <f>IF(A35="","",IF(OR(AND(O35="Won",J35&lt;&gt;"Closed Won"),AND(O35="Lost",J35&lt;&gt;"Closed Lost"),AND(J35="Closed Won",O35&lt;&gt;"Won"),AND(J35="Closed Lost",O35&lt;&gt;"Lost")),"Check stage/status",IF(OR(O35="Won",O35="Lost"),"",IF(I35="","Add target date",IF(I35&lt;TODAY(),"Target date passed",IF(N35="","Add follow-up date",IF(N35&lt;TODAY(),"Follow-up overdue","")))))))</f>
        <v/>
      </c>
    </row>
    <row r="36">
      <c r="A36" s="16" t="n"/>
      <c r="B36" s="16" t="n"/>
      <c r="C36" s="16" t="n"/>
      <c r="D36" s="16" t="n"/>
      <c r="E36" s="16" t="n"/>
      <c r="F36" s="16" t="n"/>
      <c r="G36" s="16" t="n"/>
      <c r="H36" s="36" t="n"/>
      <c r="I36" s="36" t="n"/>
      <c r="J36" s="16" t="n"/>
      <c r="K36" s="18">
        <f>IF(J36="","",IFERROR(VLOOKUP(J36,Assumptions!$A$5:$B$11,2,FALSE),""))</f>
        <v/>
      </c>
      <c r="L36" s="37" t="n"/>
      <c r="M36" s="38">
        <f>IF(OR(K36="",L36=""),"",IFERROR(K36*L36,""))</f>
        <v/>
      </c>
      <c r="N36" s="36" t="n"/>
      <c r="O36" s="21" t="n"/>
      <c r="P36" s="22">
        <f>IF(OR(A36="",I36="",O36="Won",O36="Lost"),"",IFERROR(I36-TODAY(),""))</f>
        <v/>
      </c>
      <c r="Q36" s="23">
        <f>IF(A36="","",IF(OR(AND(O36="Won",J36&lt;&gt;"Closed Won"),AND(O36="Lost",J36&lt;&gt;"Closed Lost"),AND(J36="Closed Won",O36&lt;&gt;"Won"),AND(J36="Closed Lost",O36&lt;&gt;"Lost")),"Check stage/status",IF(OR(O36="Won",O36="Lost"),"",IF(I36="","Add target date",IF(I36&lt;TODAY(),"Target date passed",IF(N36="","Add follow-up date",IF(N36&lt;TODAY(),"Follow-up overdue","")))))))</f>
        <v/>
      </c>
    </row>
    <row r="37">
      <c r="A37" s="16" t="n"/>
      <c r="B37" s="16" t="n"/>
      <c r="C37" s="16" t="n"/>
      <c r="D37" s="16" t="n"/>
      <c r="E37" s="16" t="n"/>
      <c r="F37" s="16" t="n"/>
      <c r="G37" s="16" t="n"/>
      <c r="H37" s="36" t="n"/>
      <c r="I37" s="36" t="n"/>
      <c r="J37" s="16" t="n"/>
      <c r="K37" s="24">
        <f>IF(J37="","",IFERROR(VLOOKUP(J37,Assumptions!$A$5:$B$11,2,FALSE),""))</f>
        <v/>
      </c>
      <c r="L37" s="37" t="n"/>
      <c r="M37" s="34">
        <f>IF(OR(K37="",L37=""),"",IFERROR(K37*L37,""))</f>
        <v/>
      </c>
      <c r="N37" s="36" t="n"/>
      <c r="O37" s="21" t="n"/>
      <c r="P37" s="25">
        <f>IF(OR(A37="",I37="",O37="Won",O37="Lost"),"",IFERROR(I37-TODAY(),""))</f>
        <v/>
      </c>
      <c r="Q37" s="4">
        <f>IF(A37="","",IF(OR(AND(O37="Won",J37&lt;&gt;"Closed Won"),AND(O37="Lost",J37&lt;&gt;"Closed Lost"),AND(J37="Closed Won",O37&lt;&gt;"Won"),AND(J37="Closed Lost",O37&lt;&gt;"Lost")),"Check stage/status",IF(OR(O37="Won",O37="Lost"),"",IF(I37="","Add target date",IF(I37&lt;TODAY(),"Target date passed",IF(N37="","Add follow-up date",IF(N37&lt;TODAY(),"Follow-up overdue","")))))))</f>
        <v/>
      </c>
    </row>
    <row r="38">
      <c r="A38" s="16" t="n"/>
      <c r="B38" s="16" t="n"/>
      <c r="C38" s="16" t="n"/>
      <c r="D38" s="16" t="n"/>
      <c r="E38" s="16" t="n"/>
      <c r="F38" s="16" t="n"/>
      <c r="G38" s="16" t="n"/>
      <c r="H38" s="36" t="n"/>
      <c r="I38" s="36" t="n"/>
      <c r="J38" s="16" t="n"/>
      <c r="K38" s="18">
        <f>IF(J38="","",IFERROR(VLOOKUP(J38,Assumptions!$A$5:$B$11,2,FALSE),""))</f>
        <v/>
      </c>
      <c r="L38" s="37" t="n"/>
      <c r="M38" s="38">
        <f>IF(OR(K38="",L38=""),"",IFERROR(K38*L38,""))</f>
        <v/>
      </c>
      <c r="N38" s="36" t="n"/>
      <c r="O38" s="21" t="n"/>
      <c r="P38" s="22">
        <f>IF(OR(A38="",I38="",O38="Won",O38="Lost"),"",IFERROR(I38-TODAY(),""))</f>
        <v/>
      </c>
      <c r="Q38" s="23">
        <f>IF(A38="","",IF(OR(AND(O38="Won",J38&lt;&gt;"Closed Won"),AND(O38="Lost",J38&lt;&gt;"Closed Lost"),AND(J38="Closed Won",O38&lt;&gt;"Won"),AND(J38="Closed Lost",O38&lt;&gt;"Lost")),"Check stage/status",IF(OR(O38="Won",O38="Lost"),"",IF(I38="","Add target date",IF(I38&lt;TODAY(),"Target date passed",IF(N38="","Add follow-up date",IF(N38&lt;TODAY(),"Follow-up overdue","")))))))</f>
        <v/>
      </c>
    </row>
    <row r="39">
      <c r="A39" s="16" t="n"/>
      <c r="B39" s="16" t="n"/>
      <c r="C39" s="16" t="n"/>
      <c r="D39" s="16" t="n"/>
      <c r="E39" s="16" t="n"/>
      <c r="F39" s="16" t="n"/>
      <c r="G39" s="16" t="n"/>
      <c r="H39" s="36" t="n"/>
      <c r="I39" s="36" t="n"/>
      <c r="J39" s="16" t="n"/>
      <c r="K39" s="24">
        <f>IF(J39="","",IFERROR(VLOOKUP(J39,Assumptions!$A$5:$B$11,2,FALSE),""))</f>
        <v/>
      </c>
      <c r="L39" s="37" t="n"/>
      <c r="M39" s="34">
        <f>IF(OR(K39="",L39=""),"",IFERROR(K39*L39,""))</f>
        <v/>
      </c>
      <c r="N39" s="36" t="n"/>
      <c r="O39" s="21" t="n"/>
      <c r="P39" s="25">
        <f>IF(OR(A39="",I39="",O39="Won",O39="Lost"),"",IFERROR(I39-TODAY(),""))</f>
        <v/>
      </c>
      <c r="Q39" s="4">
        <f>IF(A39="","",IF(OR(AND(O39="Won",J39&lt;&gt;"Closed Won"),AND(O39="Lost",J39&lt;&gt;"Closed Lost"),AND(J39="Closed Won",O39&lt;&gt;"Won"),AND(J39="Closed Lost",O39&lt;&gt;"Lost")),"Check stage/status",IF(OR(O39="Won",O39="Lost"),"",IF(I39="","Add target date",IF(I39&lt;TODAY(),"Target date passed",IF(N39="","Add follow-up date",IF(N39&lt;TODAY(),"Follow-up overdue","")))))))</f>
        <v/>
      </c>
    </row>
    <row r="40">
      <c r="A40" s="16" t="n"/>
      <c r="B40" s="16" t="n"/>
      <c r="C40" s="16" t="n"/>
      <c r="D40" s="16" t="n"/>
      <c r="E40" s="16" t="n"/>
      <c r="F40" s="16" t="n"/>
      <c r="G40" s="16" t="n"/>
      <c r="H40" s="36" t="n"/>
      <c r="I40" s="36" t="n"/>
      <c r="J40" s="16" t="n"/>
      <c r="K40" s="18">
        <f>IF(J40="","",IFERROR(VLOOKUP(J40,Assumptions!$A$5:$B$11,2,FALSE),""))</f>
        <v/>
      </c>
      <c r="L40" s="37" t="n"/>
      <c r="M40" s="38">
        <f>IF(OR(K40="",L40=""),"",IFERROR(K40*L40,""))</f>
        <v/>
      </c>
      <c r="N40" s="36" t="n"/>
      <c r="O40" s="21" t="n"/>
      <c r="P40" s="22">
        <f>IF(OR(A40="",I40="",O40="Won",O40="Lost"),"",IFERROR(I40-TODAY(),""))</f>
        <v/>
      </c>
      <c r="Q40" s="23">
        <f>IF(A40="","",IF(OR(AND(O40="Won",J40&lt;&gt;"Closed Won"),AND(O40="Lost",J40&lt;&gt;"Closed Lost"),AND(J40="Closed Won",O40&lt;&gt;"Won"),AND(J40="Closed Lost",O40&lt;&gt;"Lost")),"Check stage/status",IF(OR(O40="Won",O40="Lost"),"",IF(I40="","Add target date",IF(I40&lt;TODAY(),"Target date passed",IF(N40="","Add follow-up date",IF(N40&lt;TODAY(),"Follow-up overdue","")))))))</f>
        <v/>
      </c>
    </row>
    <row r="41">
      <c r="A41" s="16" t="n"/>
      <c r="B41" s="16" t="n"/>
      <c r="C41" s="16" t="n"/>
      <c r="D41" s="16" t="n"/>
      <c r="E41" s="16" t="n"/>
      <c r="F41" s="16" t="n"/>
      <c r="G41" s="16" t="n"/>
      <c r="H41" s="36" t="n"/>
      <c r="I41" s="36" t="n"/>
      <c r="J41" s="16" t="n"/>
      <c r="K41" s="24">
        <f>IF(J41="","",IFERROR(VLOOKUP(J41,Assumptions!$A$5:$B$11,2,FALSE),""))</f>
        <v/>
      </c>
      <c r="L41" s="37" t="n"/>
      <c r="M41" s="34">
        <f>IF(OR(K41="",L41=""),"",IFERROR(K41*L41,""))</f>
        <v/>
      </c>
      <c r="N41" s="36" t="n"/>
      <c r="O41" s="21" t="n"/>
      <c r="P41" s="25">
        <f>IF(OR(A41="",I41="",O41="Won",O41="Lost"),"",IFERROR(I41-TODAY(),""))</f>
        <v/>
      </c>
      <c r="Q41" s="4">
        <f>IF(A41="","",IF(OR(AND(O41="Won",J41&lt;&gt;"Closed Won"),AND(O41="Lost",J41&lt;&gt;"Closed Lost"),AND(J41="Closed Won",O41&lt;&gt;"Won"),AND(J41="Closed Lost",O41&lt;&gt;"Lost")),"Check stage/status",IF(OR(O41="Won",O41="Lost"),"",IF(I41="","Add target date",IF(I41&lt;TODAY(),"Target date passed",IF(N41="","Add follow-up date",IF(N41&lt;TODAY(),"Follow-up overdue","")))))))</f>
        <v/>
      </c>
    </row>
    <row r="42">
      <c r="A42" s="16" t="n"/>
      <c r="B42" s="16" t="n"/>
      <c r="C42" s="16" t="n"/>
      <c r="D42" s="16" t="n"/>
      <c r="E42" s="16" t="n"/>
      <c r="F42" s="16" t="n"/>
      <c r="G42" s="16" t="n"/>
      <c r="H42" s="36" t="n"/>
      <c r="I42" s="36" t="n"/>
      <c r="J42" s="16" t="n"/>
      <c r="K42" s="18">
        <f>IF(J42="","",IFERROR(VLOOKUP(J42,Assumptions!$A$5:$B$11,2,FALSE),""))</f>
        <v/>
      </c>
      <c r="L42" s="37" t="n"/>
      <c r="M42" s="38">
        <f>IF(OR(K42="",L42=""),"",IFERROR(K42*L42,""))</f>
        <v/>
      </c>
      <c r="N42" s="36" t="n"/>
      <c r="O42" s="21" t="n"/>
      <c r="P42" s="22">
        <f>IF(OR(A42="",I42="",O42="Won",O42="Lost"),"",IFERROR(I42-TODAY(),""))</f>
        <v/>
      </c>
      <c r="Q42" s="23">
        <f>IF(A42="","",IF(OR(AND(O42="Won",J42&lt;&gt;"Closed Won"),AND(O42="Lost",J42&lt;&gt;"Closed Lost"),AND(J42="Closed Won",O42&lt;&gt;"Won"),AND(J42="Closed Lost",O42&lt;&gt;"Lost")),"Check stage/status",IF(OR(O42="Won",O42="Lost"),"",IF(I42="","Add target date",IF(I42&lt;TODAY(),"Target date passed",IF(N42="","Add follow-up date",IF(N42&lt;TODAY(),"Follow-up overdue","")))))))</f>
        <v/>
      </c>
    </row>
    <row r="43">
      <c r="A43" s="16" t="n"/>
      <c r="B43" s="16" t="n"/>
      <c r="C43" s="16" t="n"/>
      <c r="D43" s="16" t="n"/>
      <c r="E43" s="16" t="n"/>
      <c r="F43" s="16" t="n"/>
      <c r="G43" s="16" t="n"/>
      <c r="H43" s="36" t="n"/>
      <c r="I43" s="36" t="n"/>
      <c r="J43" s="16" t="n"/>
      <c r="K43" s="24">
        <f>IF(J43="","",IFERROR(VLOOKUP(J43,Assumptions!$A$5:$B$11,2,FALSE),""))</f>
        <v/>
      </c>
      <c r="L43" s="37" t="n"/>
      <c r="M43" s="34">
        <f>IF(OR(K43="",L43=""),"",IFERROR(K43*L43,""))</f>
        <v/>
      </c>
      <c r="N43" s="36" t="n"/>
      <c r="O43" s="21" t="n"/>
      <c r="P43" s="25">
        <f>IF(OR(A43="",I43="",O43="Won",O43="Lost"),"",IFERROR(I43-TODAY(),""))</f>
        <v/>
      </c>
      <c r="Q43" s="4">
        <f>IF(A43="","",IF(OR(AND(O43="Won",J43&lt;&gt;"Closed Won"),AND(O43="Lost",J43&lt;&gt;"Closed Lost"),AND(J43="Closed Won",O43&lt;&gt;"Won"),AND(J43="Closed Lost",O43&lt;&gt;"Lost")),"Check stage/status",IF(OR(O43="Won",O43="Lost"),"",IF(I43="","Add target date",IF(I43&lt;TODAY(),"Target date passed",IF(N43="","Add follow-up date",IF(N43&lt;TODAY(),"Follow-up overdue","")))))))</f>
        <v/>
      </c>
    </row>
    <row r="44">
      <c r="A44" s="16" t="n"/>
      <c r="B44" s="16" t="n"/>
      <c r="C44" s="16" t="n"/>
      <c r="D44" s="16" t="n"/>
      <c r="E44" s="16" t="n"/>
      <c r="F44" s="16" t="n"/>
      <c r="G44" s="16" t="n"/>
      <c r="H44" s="36" t="n"/>
      <c r="I44" s="36" t="n"/>
      <c r="J44" s="16" t="n"/>
      <c r="K44" s="18">
        <f>IF(J44="","",IFERROR(VLOOKUP(J44,Assumptions!$A$5:$B$11,2,FALSE),""))</f>
        <v/>
      </c>
      <c r="L44" s="37" t="n"/>
      <c r="M44" s="38">
        <f>IF(OR(K44="",L44=""),"",IFERROR(K44*L44,""))</f>
        <v/>
      </c>
      <c r="N44" s="36" t="n"/>
      <c r="O44" s="21" t="n"/>
      <c r="P44" s="22">
        <f>IF(OR(A44="",I44="",O44="Won",O44="Lost"),"",IFERROR(I44-TODAY(),""))</f>
        <v/>
      </c>
      <c r="Q44" s="23">
        <f>IF(A44="","",IF(OR(AND(O44="Won",J44&lt;&gt;"Closed Won"),AND(O44="Lost",J44&lt;&gt;"Closed Lost"),AND(J44="Closed Won",O44&lt;&gt;"Won"),AND(J44="Closed Lost",O44&lt;&gt;"Lost")),"Check stage/status",IF(OR(O44="Won",O44="Lost"),"",IF(I44="","Add target date",IF(I44&lt;TODAY(),"Target date passed",IF(N44="","Add follow-up date",IF(N44&lt;TODAY(),"Follow-up overdue","")))))))</f>
        <v/>
      </c>
    </row>
    <row r="45">
      <c r="A45" s="16" t="n"/>
      <c r="B45" s="16" t="n"/>
      <c r="C45" s="16" t="n"/>
      <c r="D45" s="16" t="n"/>
      <c r="E45" s="16" t="n"/>
      <c r="F45" s="16" t="n"/>
      <c r="G45" s="16" t="n"/>
      <c r="H45" s="36" t="n"/>
      <c r="I45" s="36" t="n"/>
      <c r="J45" s="16" t="n"/>
      <c r="K45" s="24">
        <f>IF(J45="","",IFERROR(VLOOKUP(J45,Assumptions!$A$5:$B$11,2,FALSE),""))</f>
        <v/>
      </c>
      <c r="L45" s="37" t="n"/>
      <c r="M45" s="34">
        <f>IF(OR(K45="",L45=""),"",IFERROR(K45*L45,""))</f>
        <v/>
      </c>
      <c r="N45" s="36" t="n"/>
      <c r="O45" s="21" t="n"/>
      <c r="P45" s="25">
        <f>IF(OR(A45="",I45="",O45="Won",O45="Lost"),"",IFERROR(I45-TODAY(),""))</f>
        <v/>
      </c>
      <c r="Q45" s="4">
        <f>IF(A45="","",IF(OR(AND(O45="Won",J45&lt;&gt;"Closed Won"),AND(O45="Lost",J45&lt;&gt;"Closed Lost"),AND(J45="Closed Won",O45&lt;&gt;"Won"),AND(J45="Closed Lost",O45&lt;&gt;"Lost")),"Check stage/status",IF(OR(O45="Won",O45="Lost"),"",IF(I45="","Add target date",IF(I45&lt;TODAY(),"Target date passed",IF(N45="","Add follow-up date",IF(N45&lt;TODAY(),"Follow-up overdue","")))))))</f>
        <v/>
      </c>
    </row>
    <row r="46">
      <c r="A46" s="16" t="n"/>
      <c r="B46" s="16" t="n"/>
      <c r="C46" s="16" t="n"/>
      <c r="D46" s="16" t="n"/>
      <c r="E46" s="16" t="n"/>
      <c r="F46" s="16" t="n"/>
      <c r="G46" s="16" t="n"/>
      <c r="H46" s="36" t="n"/>
      <c r="I46" s="36" t="n"/>
      <c r="J46" s="16" t="n"/>
      <c r="K46" s="18">
        <f>IF(J46="","",IFERROR(VLOOKUP(J46,Assumptions!$A$5:$B$11,2,FALSE),""))</f>
        <v/>
      </c>
      <c r="L46" s="37" t="n"/>
      <c r="M46" s="38">
        <f>IF(OR(K46="",L46=""),"",IFERROR(K46*L46,""))</f>
        <v/>
      </c>
      <c r="N46" s="36" t="n"/>
      <c r="O46" s="21" t="n"/>
      <c r="P46" s="22">
        <f>IF(OR(A46="",I46="",O46="Won",O46="Lost"),"",IFERROR(I46-TODAY(),""))</f>
        <v/>
      </c>
      <c r="Q46" s="23">
        <f>IF(A46="","",IF(OR(AND(O46="Won",J46&lt;&gt;"Closed Won"),AND(O46="Lost",J46&lt;&gt;"Closed Lost"),AND(J46="Closed Won",O46&lt;&gt;"Won"),AND(J46="Closed Lost",O46&lt;&gt;"Lost")),"Check stage/status",IF(OR(O46="Won",O46="Lost"),"",IF(I46="","Add target date",IF(I46&lt;TODAY(),"Target date passed",IF(N46="","Add follow-up date",IF(N46&lt;TODAY(),"Follow-up overdue","")))))))</f>
        <v/>
      </c>
    </row>
    <row r="47">
      <c r="A47" s="16" t="n"/>
      <c r="B47" s="16" t="n"/>
      <c r="C47" s="16" t="n"/>
      <c r="D47" s="16" t="n"/>
      <c r="E47" s="16" t="n"/>
      <c r="F47" s="16" t="n"/>
      <c r="G47" s="16" t="n"/>
      <c r="H47" s="36" t="n"/>
      <c r="I47" s="36" t="n"/>
      <c r="J47" s="16" t="n"/>
      <c r="K47" s="24">
        <f>IF(J47="","",IFERROR(VLOOKUP(J47,Assumptions!$A$5:$B$11,2,FALSE),""))</f>
        <v/>
      </c>
      <c r="L47" s="37" t="n"/>
      <c r="M47" s="34">
        <f>IF(OR(K47="",L47=""),"",IFERROR(K47*L47,""))</f>
        <v/>
      </c>
      <c r="N47" s="36" t="n"/>
      <c r="O47" s="21" t="n"/>
      <c r="P47" s="25">
        <f>IF(OR(A47="",I47="",O47="Won",O47="Lost"),"",IFERROR(I47-TODAY(),""))</f>
        <v/>
      </c>
      <c r="Q47" s="4">
        <f>IF(A47="","",IF(OR(AND(O47="Won",J47&lt;&gt;"Closed Won"),AND(O47="Lost",J47&lt;&gt;"Closed Lost"),AND(J47="Closed Won",O47&lt;&gt;"Won"),AND(J47="Closed Lost",O47&lt;&gt;"Lost")),"Check stage/status",IF(OR(O47="Won",O47="Lost"),"",IF(I47="","Add target date",IF(I47&lt;TODAY(),"Target date passed",IF(N47="","Add follow-up date",IF(N47&lt;TODAY(),"Follow-up overdue","")))))))</f>
        <v/>
      </c>
    </row>
    <row r="48">
      <c r="A48" s="16" t="n"/>
      <c r="B48" s="16" t="n"/>
      <c r="C48" s="16" t="n"/>
      <c r="D48" s="16" t="n"/>
      <c r="E48" s="16" t="n"/>
      <c r="F48" s="16" t="n"/>
      <c r="G48" s="16" t="n"/>
      <c r="H48" s="36" t="n"/>
      <c r="I48" s="36" t="n"/>
      <c r="J48" s="16" t="n"/>
      <c r="K48" s="18">
        <f>IF(J48="","",IFERROR(VLOOKUP(J48,Assumptions!$A$5:$B$11,2,FALSE),""))</f>
        <v/>
      </c>
      <c r="L48" s="37" t="n"/>
      <c r="M48" s="38">
        <f>IF(OR(K48="",L48=""),"",IFERROR(K48*L48,""))</f>
        <v/>
      </c>
      <c r="N48" s="36" t="n"/>
      <c r="O48" s="21" t="n"/>
      <c r="P48" s="22">
        <f>IF(OR(A48="",I48="",O48="Won",O48="Lost"),"",IFERROR(I48-TODAY(),""))</f>
        <v/>
      </c>
      <c r="Q48" s="23">
        <f>IF(A48="","",IF(OR(AND(O48="Won",J48&lt;&gt;"Closed Won"),AND(O48="Lost",J48&lt;&gt;"Closed Lost"),AND(J48="Closed Won",O48&lt;&gt;"Won"),AND(J48="Closed Lost",O48&lt;&gt;"Lost")),"Check stage/status",IF(OR(O48="Won",O48="Lost"),"",IF(I48="","Add target date",IF(I48&lt;TODAY(),"Target date passed",IF(N48="","Add follow-up date",IF(N48&lt;TODAY(),"Follow-up overdue","")))))))</f>
        <v/>
      </c>
    </row>
    <row r="49">
      <c r="A49" s="16" t="n"/>
      <c r="B49" s="16" t="n"/>
      <c r="C49" s="16" t="n"/>
      <c r="D49" s="16" t="n"/>
      <c r="E49" s="16" t="n"/>
      <c r="F49" s="16" t="n"/>
      <c r="G49" s="16" t="n"/>
      <c r="H49" s="36" t="n"/>
      <c r="I49" s="36" t="n"/>
      <c r="J49" s="16" t="n"/>
      <c r="K49" s="24">
        <f>IF(J49="","",IFERROR(VLOOKUP(J49,Assumptions!$A$5:$B$11,2,FALSE),""))</f>
        <v/>
      </c>
      <c r="L49" s="37" t="n"/>
      <c r="M49" s="34">
        <f>IF(OR(K49="",L49=""),"",IFERROR(K49*L49,""))</f>
        <v/>
      </c>
      <c r="N49" s="36" t="n"/>
      <c r="O49" s="21" t="n"/>
      <c r="P49" s="25">
        <f>IF(OR(A49="",I49="",O49="Won",O49="Lost"),"",IFERROR(I49-TODAY(),""))</f>
        <v/>
      </c>
      <c r="Q49" s="4">
        <f>IF(A49="","",IF(OR(AND(O49="Won",J49&lt;&gt;"Closed Won"),AND(O49="Lost",J49&lt;&gt;"Closed Lost"),AND(J49="Closed Won",O49&lt;&gt;"Won"),AND(J49="Closed Lost",O49&lt;&gt;"Lost")),"Check stage/status",IF(OR(O49="Won",O49="Lost"),"",IF(I49="","Add target date",IF(I49&lt;TODAY(),"Target date passed",IF(N49="","Add follow-up date",IF(N49&lt;TODAY(),"Follow-up overdue","")))))))</f>
        <v/>
      </c>
    </row>
    <row r="50">
      <c r="A50" s="16" t="n"/>
      <c r="B50" s="16" t="n"/>
      <c r="C50" s="16" t="n"/>
      <c r="D50" s="16" t="n"/>
      <c r="E50" s="16" t="n"/>
      <c r="F50" s="16" t="n"/>
      <c r="G50" s="16" t="n"/>
      <c r="H50" s="36" t="n"/>
      <c r="I50" s="36" t="n"/>
      <c r="J50" s="16" t="n"/>
      <c r="K50" s="18">
        <f>IF(J50="","",IFERROR(VLOOKUP(J50,Assumptions!$A$5:$B$11,2,FALSE),""))</f>
        <v/>
      </c>
      <c r="L50" s="37" t="n"/>
      <c r="M50" s="38">
        <f>IF(OR(K50="",L50=""),"",IFERROR(K50*L50,""))</f>
        <v/>
      </c>
      <c r="N50" s="36" t="n"/>
      <c r="O50" s="21" t="n"/>
      <c r="P50" s="22">
        <f>IF(OR(A50="",I50="",O50="Won",O50="Lost"),"",IFERROR(I50-TODAY(),""))</f>
        <v/>
      </c>
      <c r="Q50" s="23">
        <f>IF(A50="","",IF(OR(AND(O50="Won",J50&lt;&gt;"Closed Won"),AND(O50="Lost",J50&lt;&gt;"Closed Lost"),AND(J50="Closed Won",O50&lt;&gt;"Won"),AND(J50="Closed Lost",O50&lt;&gt;"Lost")),"Check stage/status",IF(OR(O50="Won",O50="Lost"),"",IF(I50="","Add target date",IF(I50&lt;TODAY(),"Target date passed",IF(N50="","Add follow-up date",IF(N50&lt;TODAY(),"Follow-up overdue","")))))))</f>
        <v/>
      </c>
    </row>
    <row r="51">
      <c r="A51" s="16" t="n"/>
      <c r="B51" s="16" t="n"/>
      <c r="C51" s="16" t="n"/>
      <c r="D51" s="16" t="n"/>
      <c r="E51" s="16" t="n"/>
      <c r="F51" s="16" t="n"/>
      <c r="G51" s="16" t="n"/>
      <c r="H51" s="36" t="n"/>
      <c r="I51" s="36" t="n"/>
      <c r="J51" s="16" t="n"/>
      <c r="K51" s="24">
        <f>IF(J51="","",IFERROR(VLOOKUP(J51,Assumptions!$A$5:$B$11,2,FALSE),""))</f>
        <v/>
      </c>
      <c r="L51" s="37" t="n"/>
      <c r="M51" s="34">
        <f>IF(OR(K51="",L51=""),"",IFERROR(K51*L51,""))</f>
        <v/>
      </c>
      <c r="N51" s="36" t="n"/>
      <c r="O51" s="21" t="n"/>
      <c r="P51" s="25">
        <f>IF(OR(A51="",I51="",O51="Won",O51="Lost"),"",IFERROR(I51-TODAY(),""))</f>
        <v/>
      </c>
      <c r="Q51" s="4">
        <f>IF(A51="","",IF(OR(AND(O51="Won",J51&lt;&gt;"Closed Won"),AND(O51="Lost",J51&lt;&gt;"Closed Lost"),AND(J51="Closed Won",O51&lt;&gt;"Won"),AND(J51="Closed Lost",O51&lt;&gt;"Lost")),"Check stage/status",IF(OR(O51="Won",O51="Lost"),"",IF(I51="","Add target date",IF(I51&lt;TODAY(),"Target date passed",IF(N51="","Add follow-up date",IF(N51&lt;TODAY(),"Follow-up overdue","")))))))</f>
        <v/>
      </c>
    </row>
    <row r="52">
      <c r="A52" s="16" t="n"/>
      <c r="B52" s="16" t="n"/>
      <c r="C52" s="16" t="n"/>
      <c r="D52" s="16" t="n"/>
      <c r="E52" s="16" t="n"/>
      <c r="F52" s="16" t="n"/>
      <c r="G52" s="16" t="n"/>
      <c r="H52" s="36" t="n"/>
      <c r="I52" s="36" t="n"/>
      <c r="J52" s="16" t="n"/>
      <c r="K52" s="18">
        <f>IF(J52="","",IFERROR(VLOOKUP(J52,Assumptions!$A$5:$B$11,2,FALSE),""))</f>
        <v/>
      </c>
      <c r="L52" s="37" t="n"/>
      <c r="M52" s="38">
        <f>IF(OR(K52="",L52=""),"",IFERROR(K52*L52,""))</f>
        <v/>
      </c>
      <c r="N52" s="36" t="n"/>
      <c r="O52" s="21" t="n"/>
      <c r="P52" s="22">
        <f>IF(OR(A52="",I52="",O52="Won",O52="Lost"),"",IFERROR(I52-TODAY(),""))</f>
        <v/>
      </c>
      <c r="Q52" s="23">
        <f>IF(A52="","",IF(OR(AND(O52="Won",J52&lt;&gt;"Closed Won"),AND(O52="Lost",J52&lt;&gt;"Closed Lost"),AND(J52="Closed Won",O52&lt;&gt;"Won"),AND(J52="Closed Lost",O52&lt;&gt;"Lost")),"Check stage/status",IF(OR(O52="Won",O52="Lost"),"",IF(I52="","Add target date",IF(I52&lt;TODAY(),"Target date passed",IF(N52="","Add follow-up date",IF(N52&lt;TODAY(),"Follow-up overdue","")))))))</f>
        <v/>
      </c>
    </row>
    <row r="53">
      <c r="A53" s="16" t="n"/>
      <c r="B53" s="16" t="n"/>
      <c r="C53" s="16" t="n"/>
      <c r="D53" s="16" t="n"/>
      <c r="E53" s="16" t="n"/>
      <c r="F53" s="16" t="n"/>
      <c r="G53" s="16" t="n"/>
      <c r="H53" s="36" t="n"/>
      <c r="I53" s="36" t="n"/>
      <c r="J53" s="16" t="n"/>
      <c r="K53" s="24">
        <f>IF(J53="","",IFERROR(VLOOKUP(J53,Assumptions!$A$5:$B$11,2,FALSE),""))</f>
        <v/>
      </c>
      <c r="L53" s="37" t="n"/>
      <c r="M53" s="34">
        <f>IF(OR(K53="",L53=""),"",IFERROR(K53*L53,""))</f>
        <v/>
      </c>
      <c r="N53" s="36" t="n"/>
      <c r="O53" s="21" t="n"/>
      <c r="P53" s="25">
        <f>IF(OR(A53="",I53="",O53="Won",O53="Lost"),"",IFERROR(I53-TODAY(),""))</f>
        <v/>
      </c>
      <c r="Q53" s="4">
        <f>IF(A53="","",IF(OR(AND(O53="Won",J53&lt;&gt;"Closed Won"),AND(O53="Lost",J53&lt;&gt;"Closed Lost"),AND(J53="Closed Won",O53&lt;&gt;"Won"),AND(J53="Closed Lost",O53&lt;&gt;"Lost")),"Check stage/status",IF(OR(O53="Won",O53="Lost"),"",IF(I53="","Add target date",IF(I53&lt;TODAY(),"Target date passed",IF(N53="","Add follow-up date",IF(N53&lt;TODAY(),"Follow-up overdue","")))))))</f>
        <v/>
      </c>
    </row>
    <row r="54">
      <c r="A54" s="16" t="n"/>
      <c r="B54" s="16" t="n"/>
      <c r="C54" s="16" t="n"/>
      <c r="D54" s="16" t="n"/>
      <c r="E54" s="16" t="n"/>
      <c r="F54" s="16" t="n"/>
      <c r="G54" s="16" t="n"/>
      <c r="H54" s="36" t="n"/>
      <c r="I54" s="36" t="n"/>
      <c r="J54" s="16" t="n"/>
      <c r="K54" s="18">
        <f>IF(J54="","",IFERROR(VLOOKUP(J54,Assumptions!$A$5:$B$11,2,FALSE),""))</f>
        <v/>
      </c>
      <c r="L54" s="37" t="n"/>
      <c r="M54" s="38">
        <f>IF(OR(K54="",L54=""),"",IFERROR(K54*L54,""))</f>
        <v/>
      </c>
      <c r="N54" s="36" t="n"/>
      <c r="O54" s="21" t="n"/>
      <c r="P54" s="22">
        <f>IF(OR(A54="",I54="",O54="Won",O54="Lost"),"",IFERROR(I54-TODAY(),""))</f>
        <v/>
      </c>
      <c r="Q54" s="23">
        <f>IF(A54="","",IF(OR(AND(O54="Won",J54&lt;&gt;"Closed Won"),AND(O54="Lost",J54&lt;&gt;"Closed Lost"),AND(J54="Closed Won",O54&lt;&gt;"Won"),AND(J54="Closed Lost",O54&lt;&gt;"Lost")),"Check stage/status",IF(OR(O54="Won",O54="Lost"),"",IF(I54="","Add target date",IF(I54&lt;TODAY(),"Target date passed",IF(N54="","Add follow-up date",IF(N54&lt;TODAY(),"Follow-up overdue","")))))))</f>
        <v/>
      </c>
    </row>
    <row r="55">
      <c r="A55" s="16" t="n"/>
      <c r="B55" s="16" t="n"/>
      <c r="C55" s="16" t="n"/>
      <c r="D55" s="16" t="n"/>
      <c r="E55" s="16" t="n"/>
      <c r="F55" s="16" t="n"/>
      <c r="G55" s="16" t="n"/>
      <c r="H55" s="36" t="n"/>
      <c r="I55" s="36" t="n"/>
      <c r="J55" s="16" t="n"/>
      <c r="K55" s="24">
        <f>IF(J55="","",IFERROR(VLOOKUP(J55,Assumptions!$A$5:$B$11,2,FALSE),""))</f>
        <v/>
      </c>
      <c r="L55" s="37" t="n"/>
      <c r="M55" s="34">
        <f>IF(OR(K55="",L55=""),"",IFERROR(K55*L55,""))</f>
        <v/>
      </c>
      <c r="N55" s="36" t="n"/>
      <c r="O55" s="21" t="n"/>
      <c r="P55" s="25">
        <f>IF(OR(A55="",I55="",O55="Won",O55="Lost"),"",IFERROR(I55-TODAY(),""))</f>
        <v/>
      </c>
      <c r="Q55" s="4">
        <f>IF(A55="","",IF(OR(AND(O55="Won",J55&lt;&gt;"Closed Won"),AND(O55="Lost",J55&lt;&gt;"Closed Lost"),AND(J55="Closed Won",O55&lt;&gt;"Won"),AND(J55="Closed Lost",O55&lt;&gt;"Lost")),"Check stage/status",IF(OR(O55="Won",O55="Lost"),"",IF(I55="","Add target date",IF(I55&lt;TODAY(),"Target date passed",IF(N55="","Add follow-up date",IF(N55&lt;TODAY(),"Follow-up overdue","")))))))</f>
        <v/>
      </c>
    </row>
    <row r="56">
      <c r="A56" s="16" t="n"/>
      <c r="B56" s="16" t="n"/>
      <c r="C56" s="16" t="n"/>
      <c r="D56" s="16" t="n"/>
      <c r="E56" s="16" t="n"/>
      <c r="F56" s="16" t="n"/>
      <c r="G56" s="16" t="n"/>
      <c r="H56" s="36" t="n"/>
      <c r="I56" s="36" t="n"/>
      <c r="J56" s="16" t="n"/>
      <c r="K56" s="18">
        <f>IF(J56="","",IFERROR(VLOOKUP(J56,Assumptions!$A$5:$B$11,2,FALSE),""))</f>
        <v/>
      </c>
      <c r="L56" s="37" t="n"/>
      <c r="M56" s="38">
        <f>IF(OR(K56="",L56=""),"",IFERROR(K56*L56,""))</f>
        <v/>
      </c>
      <c r="N56" s="36" t="n"/>
      <c r="O56" s="21" t="n"/>
      <c r="P56" s="22">
        <f>IF(OR(A56="",I56="",O56="Won",O56="Lost"),"",IFERROR(I56-TODAY(),""))</f>
        <v/>
      </c>
      <c r="Q56" s="23">
        <f>IF(A56="","",IF(OR(AND(O56="Won",J56&lt;&gt;"Closed Won"),AND(O56="Lost",J56&lt;&gt;"Closed Lost"),AND(J56="Closed Won",O56&lt;&gt;"Won"),AND(J56="Closed Lost",O56&lt;&gt;"Lost")),"Check stage/status",IF(OR(O56="Won",O56="Lost"),"",IF(I56="","Add target date",IF(I56&lt;TODAY(),"Target date passed",IF(N56="","Add follow-up date",IF(N56&lt;TODAY(),"Follow-up overdue","")))))))</f>
        <v/>
      </c>
    </row>
    <row r="57">
      <c r="A57" s="16" t="n"/>
      <c r="B57" s="16" t="n"/>
      <c r="C57" s="16" t="n"/>
      <c r="D57" s="16" t="n"/>
      <c r="E57" s="16" t="n"/>
      <c r="F57" s="16" t="n"/>
      <c r="G57" s="16" t="n"/>
      <c r="H57" s="36" t="n"/>
      <c r="I57" s="36" t="n"/>
      <c r="J57" s="16" t="n"/>
      <c r="K57" s="24">
        <f>IF(J57="","",IFERROR(VLOOKUP(J57,Assumptions!$A$5:$B$11,2,FALSE),""))</f>
        <v/>
      </c>
      <c r="L57" s="37" t="n"/>
      <c r="M57" s="34">
        <f>IF(OR(K57="",L57=""),"",IFERROR(K57*L57,""))</f>
        <v/>
      </c>
      <c r="N57" s="36" t="n"/>
      <c r="O57" s="21" t="n"/>
      <c r="P57" s="25">
        <f>IF(OR(A57="",I57="",O57="Won",O57="Lost"),"",IFERROR(I57-TODAY(),""))</f>
        <v/>
      </c>
      <c r="Q57" s="4">
        <f>IF(A57="","",IF(OR(AND(O57="Won",J57&lt;&gt;"Closed Won"),AND(O57="Lost",J57&lt;&gt;"Closed Lost"),AND(J57="Closed Won",O57&lt;&gt;"Won"),AND(J57="Closed Lost",O57&lt;&gt;"Lost")),"Check stage/status",IF(OR(O57="Won",O57="Lost"),"",IF(I57="","Add target date",IF(I57&lt;TODAY(),"Target date passed",IF(N57="","Add follow-up date",IF(N57&lt;TODAY(),"Follow-up overdue","")))))))</f>
        <v/>
      </c>
    </row>
    <row r="58">
      <c r="A58" s="16" t="n"/>
      <c r="B58" s="16" t="n"/>
      <c r="C58" s="16" t="n"/>
      <c r="D58" s="16" t="n"/>
      <c r="E58" s="16" t="n"/>
      <c r="F58" s="16" t="n"/>
      <c r="G58" s="16" t="n"/>
      <c r="H58" s="36" t="n"/>
      <c r="I58" s="36" t="n"/>
      <c r="J58" s="16" t="n"/>
      <c r="K58" s="18">
        <f>IF(J58="","",IFERROR(VLOOKUP(J58,Assumptions!$A$5:$B$11,2,FALSE),""))</f>
        <v/>
      </c>
      <c r="L58" s="37" t="n"/>
      <c r="M58" s="38">
        <f>IF(OR(K58="",L58=""),"",IFERROR(K58*L58,""))</f>
        <v/>
      </c>
      <c r="N58" s="36" t="n"/>
      <c r="O58" s="21" t="n"/>
      <c r="P58" s="22">
        <f>IF(OR(A58="",I58="",O58="Won",O58="Lost"),"",IFERROR(I58-TODAY(),""))</f>
        <v/>
      </c>
      <c r="Q58" s="23">
        <f>IF(A58="","",IF(OR(AND(O58="Won",J58&lt;&gt;"Closed Won"),AND(O58="Lost",J58&lt;&gt;"Closed Lost"),AND(J58="Closed Won",O58&lt;&gt;"Won"),AND(J58="Closed Lost",O58&lt;&gt;"Lost")),"Check stage/status",IF(OR(O58="Won",O58="Lost"),"",IF(I58="","Add target date",IF(I58&lt;TODAY(),"Target date passed",IF(N58="","Add follow-up date",IF(N58&lt;TODAY(),"Follow-up overdue","")))))))</f>
        <v/>
      </c>
    </row>
    <row r="59">
      <c r="A59" s="16" t="n"/>
      <c r="B59" s="16" t="n"/>
      <c r="C59" s="16" t="n"/>
      <c r="D59" s="16" t="n"/>
      <c r="E59" s="16" t="n"/>
      <c r="F59" s="16" t="n"/>
      <c r="G59" s="16" t="n"/>
      <c r="H59" s="36" t="n"/>
      <c r="I59" s="36" t="n"/>
      <c r="J59" s="16" t="n"/>
      <c r="K59" s="24">
        <f>IF(J59="","",IFERROR(VLOOKUP(J59,Assumptions!$A$5:$B$11,2,FALSE),""))</f>
        <v/>
      </c>
      <c r="L59" s="37" t="n"/>
      <c r="M59" s="34">
        <f>IF(OR(K59="",L59=""),"",IFERROR(K59*L59,""))</f>
        <v/>
      </c>
      <c r="N59" s="36" t="n"/>
      <c r="O59" s="21" t="n"/>
      <c r="P59" s="25">
        <f>IF(OR(A59="",I59="",O59="Won",O59="Lost"),"",IFERROR(I59-TODAY(),""))</f>
        <v/>
      </c>
      <c r="Q59" s="4">
        <f>IF(A59="","",IF(OR(AND(O59="Won",J59&lt;&gt;"Closed Won"),AND(O59="Lost",J59&lt;&gt;"Closed Lost"),AND(J59="Closed Won",O59&lt;&gt;"Won"),AND(J59="Closed Lost",O59&lt;&gt;"Lost")),"Check stage/status",IF(OR(O59="Won",O59="Lost"),"",IF(I59="","Add target date",IF(I59&lt;TODAY(),"Target date passed",IF(N59="","Add follow-up date",IF(N59&lt;TODAY(),"Follow-up overdue","")))))))</f>
        <v/>
      </c>
    </row>
    <row r="60">
      <c r="A60" s="16" t="n"/>
      <c r="B60" s="16" t="n"/>
      <c r="C60" s="16" t="n"/>
      <c r="D60" s="16" t="n"/>
      <c r="E60" s="16" t="n"/>
      <c r="F60" s="16" t="n"/>
      <c r="G60" s="16" t="n"/>
      <c r="H60" s="36" t="n"/>
      <c r="I60" s="36" t="n"/>
      <c r="J60" s="16" t="n"/>
      <c r="K60" s="18">
        <f>IF(J60="","",IFERROR(VLOOKUP(J60,Assumptions!$A$5:$B$11,2,FALSE),""))</f>
        <v/>
      </c>
      <c r="L60" s="37" t="n"/>
      <c r="M60" s="38">
        <f>IF(OR(K60="",L60=""),"",IFERROR(K60*L60,""))</f>
        <v/>
      </c>
      <c r="N60" s="36" t="n"/>
      <c r="O60" s="21" t="n"/>
      <c r="P60" s="22">
        <f>IF(OR(A60="",I60="",O60="Won",O60="Lost"),"",IFERROR(I60-TODAY(),""))</f>
        <v/>
      </c>
      <c r="Q60" s="23">
        <f>IF(A60="","",IF(OR(AND(O60="Won",J60&lt;&gt;"Closed Won"),AND(O60="Lost",J60&lt;&gt;"Closed Lost"),AND(J60="Closed Won",O60&lt;&gt;"Won"),AND(J60="Closed Lost",O60&lt;&gt;"Lost")),"Check stage/status",IF(OR(O60="Won",O60="Lost"),"",IF(I60="","Add target date",IF(I60&lt;TODAY(),"Target date passed",IF(N60="","Add follow-up date",IF(N60&lt;TODAY(),"Follow-up overdue","")))))))</f>
        <v/>
      </c>
    </row>
    <row r="61">
      <c r="A61" s="16" t="n"/>
      <c r="B61" s="16" t="n"/>
      <c r="C61" s="16" t="n"/>
      <c r="D61" s="16" t="n"/>
      <c r="E61" s="16" t="n"/>
      <c r="F61" s="16" t="n"/>
      <c r="G61" s="16" t="n"/>
      <c r="H61" s="36" t="n"/>
      <c r="I61" s="36" t="n"/>
      <c r="J61" s="16" t="n"/>
      <c r="K61" s="24">
        <f>IF(J61="","",IFERROR(VLOOKUP(J61,Assumptions!$A$5:$B$11,2,FALSE),""))</f>
        <v/>
      </c>
      <c r="L61" s="37" t="n"/>
      <c r="M61" s="34">
        <f>IF(OR(K61="",L61=""),"",IFERROR(K61*L61,""))</f>
        <v/>
      </c>
      <c r="N61" s="36" t="n"/>
      <c r="O61" s="21" t="n"/>
      <c r="P61" s="25">
        <f>IF(OR(A61="",I61="",O61="Won",O61="Lost"),"",IFERROR(I61-TODAY(),""))</f>
        <v/>
      </c>
      <c r="Q61" s="4">
        <f>IF(A61="","",IF(OR(AND(O61="Won",J61&lt;&gt;"Closed Won"),AND(O61="Lost",J61&lt;&gt;"Closed Lost"),AND(J61="Closed Won",O61&lt;&gt;"Won"),AND(J61="Closed Lost",O61&lt;&gt;"Lost")),"Check stage/status",IF(OR(O61="Won",O61="Lost"),"",IF(I61="","Add target date",IF(I61&lt;TODAY(),"Target date passed",IF(N61="","Add follow-up date",IF(N61&lt;TODAY(),"Follow-up overdue","")))))))</f>
        <v/>
      </c>
    </row>
    <row r="62">
      <c r="A62" s="16" t="n"/>
      <c r="B62" s="16" t="n"/>
      <c r="C62" s="16" t="n"/>
      <c r="D62" s="16" t="n"/>
      <c r="E62" s="16" t="n"/>
      <c r="F62" s="16" t="n"/>
      <c r="G62" s="16" t="n"/>
      <c r="H62" s="36" t="n"/>
      <c r="I62" s="36" t="n"/>
      <c r="J62" s="16" t="n"/>
      <c r="K62" s="18">
        <f>IF(J62="","",IFERROR(VLOOKUP(J62,Assumptions!$A$5:$B$11,2,FALSE),""))</f>
        <v/>
      </c>
      <c r="L62" s="37" t="n"/>
      <c r="M62" s="38">
        <f>IF(OR(K62="",L62=""),"",IFERROR(K62*L62,""))</f>
        <v/>
      </c>
      <c r="N62" s="36" t="n"/>
      <c r="O62" s="21" t="n"/>
      <c r="P62" s="22">
        <f>IF(OR(A62="",I62="",O62="Won",O62="Lost"),"",IFERROR(I62-TODAY(),""))</f>
        <v/>
      </c>
      <c r="Q62" s="23">
        <f>IF(A62="","",IF(OR(AND(O62="Won",J62&lt;&gt;"Closed Won"),AND(O62="Lost",J62&lt;&gt;"Closed Lost"),AND(J62="Closed Won",O62&lt;&gt;"Won"),AND(J62="Closed Lost",O62&lt;&gt;"Lost")),"Check stage/status",IF(OR(O62="Won",O62="Lost"),"",IF(I62="","Add target date",IF(I62&lt;TODAY(),"Target date passed",IF(N62="","Add follow-up date",IF(N62&lt;TODAY(),"Follow-up overdue","")))))))</f>
        <v/>
      </c>
    </row>
    <row r="63">
      <c r="A63" s="16" t="n"/>
      <c r="B63" s="16" t="n"/>
      <c r="C63" s="16" t="n"/>
      <c r="D63" s="16" t="n"/>
      <c r="E63" s="16" t="n"/>
      <c r="F63" s="16" t="n"/>
      <c r="G63" s="16" t="n"/>
      <c r="H63" s="36" t="n"/>
      <c r="I63" s="36" t="n"/>
      <c r="J63" s="16" t="n"/>
      <c r="K63" s="24">
        <f>IF(J63="","",IFERROR(VLOOKUP(J63,Assumptions!$A$5:$B$11,2,FALSE),""))</f>
        <v/>
      </c>
      <c r="L63" s="37" t="n"/>
      <c r="M63" s="34">
        <f>IF(OR(K63="",L63=""),"",IFERROR(K63*L63,""))</f>
        <v/>
      </c>
      <c r="N63" s="36" t="n"/>
      <c r="O63" s="21" t="n"/>
      <c r="P63" s="25">
        <f>IF(OR(A63="",I63="",O63="Won",O63="Lost"),"",IFERROR(I63-TODAY(),""))</f>
        <v/>
      </c>
      <c r="Q63" s="4">
        <f>IF(A63="","",IF(OR(AND(O63="Won",J63&lt;&gt;"Closed Won"),AND(O63="Lost",J63&lt;&gt;"Closed Lost"),AND(J63="Closed Won",O63&lt;&gt;"Won"),AND(J63="Closed Lost",O63&lt;&gt;"Lost")),"Check stage/status",IF(OR(O63="Won",O63="Lost"),"",IF(I63="","Add target date",IF(I63&lt;TODAY(),"Target date passed",IF(N63="","Add follow-up date",IF(N63&lt;TODAY(),"Follow-up overdue","")))))))</f>
        <v/>
      </c>
    </row>
    <row r="64">
      <c r="A64" s="16" t="n"/>
      <c r="B64" s="16" t="n"/>
      <c r="C64" s="16" t="n"/>
      <c r="D64" s="16" t="n"/>
      <c r="E64" s="16" t="n"/>
      <c r="F64" s="16" t="n"/>
      <c r="G64" s="16" t="n"/>
      <c r="H64" s="36" t="n"/>
      <c r="I64" s="36" t="n"/>
      <c r="J64" s="16" t="n"/>
      <c r="K64" s="18">
        <f>IF(J64="","",IFERROR(VLOOKUP(J64,Assumptions!$A$5:$B$11,2,FALSE),""))</f>
        <v/>
      </c>
      <c r="L64" s="37" t="n"/>
      <c r="M64" s="38">
        <f>IF(OR(K64="",L64=""),"",IFERROR(K64*L64,""))</f>
        <v/>
      </c>
      <c r="N64" s="36" t="n"/>
      <c r="O64" s="21" t="n"/>
      <c r="P64" s="22">
        <f>IF(OR(A64="",I64="",O64="Won",O64="Lost"),"",IFERROR(I64-TODAY(),""))</f>
        <v/>
      </c>
      <c r="Q64" s="23">
        <f>IF(A64="","",IF(OR(AND(O64="Won",J64&lt;&gt;"Closed Won"),AND(O64="Lost",J64&lt;&gt;"Closed Lost"),AND(J64="Closed Won",O64&lt;&gt;"Won"),AND(J64="Closed Lost",O64&lt;&gt;"Lost")),"Check stage/status",IF(OR(O64="Won",O64="Lost"),"",IF(I64="","Add target date",IF(I64&lt;TODAY(),"Target date passed",IF(N64="","Add follow-up date",IF(N64&lt;TODAY(),"Follow-up overdue","")))))))</f>
        <v/>
      </c>
    </row>
    <row r="65">
      <c r="A65" s="16" t="n"/>
      <c r="B65" s="16" t="n"/>
      <c r="C65" s="16" t="n"/>
      <c r="D65" s="16" t="n"/>
      <c r="E65" s="16" t="n"/>
      <c r="F65" s="16" t="n"/>
      <c r="G65" s="16" t="n"/>
      <c r="H65" s="36" t="n"/>
      <c r="I65" s="36" t="n"/>
      <c r="J65" s="16" t="n"/>
      <c r="K65" s="24">
        <f>IF(J65="","",IFERROR(VLOOKUP(J65,Assumptions!$A$5:$B$11,2,FALSE),""))</f>
        <v/>
      </c>
      <c r="L65" s="37" t="n"/>
      <c r="M65" s="34">
        <f>IF(OR(K65="",L65=""),"",IFERROR(K65*L65,""))</f>
        <v/>
      </c>
      <c r="N65" s="36" t="n"/>
      <c r="O65" s="21" t="n"/>
      <c r="P65" s="25">
        <f>IF(OR(A65="",I65="",O65="Won",O65="Lost"),"",IFERROR(I65-TODAY(),""))</f>
        <v/>
      </c>
      <c r="Q65" s="4">
        <f>IF(A65="","",IF(OR(AND(O65="Won",J65&lt;&gt;"Closed Won"),AND(O65="Lost",J65&lt;&gt;"Closed Lost"),AND(J65="Closed Won",O65&lt;&gt;"Won"),AND(J65="Closed Lost",O65&lt;&gt;"Lost")),"Check stage/status",IF(OR(O65="Won",O65="Lost"),"",IF(I65="","Add target date",IF(I65&lt;TODAY(),"Target date passed",IF(N65="","Add follow-up date",IF(N65&lt;TODAY(),"Follow-up overdue","")))))))</f>
        <v/>
      </c>
    </row>
    <row r="66">
      <c r="A66" s="16" t="n"/>
      <c r="B66" s="16" t="n"/>
      <c r="C66" s="16" t="n"/>
      <c r="D66" s="16" t="n"/>
      <c r="E66" s="16" t="n"/>
      <c r="F66" s="16" t="n"/>
      <c r="G66" s="16" t="n"/>
      <c r="H66" s="36" t="n"/>
      <c r="I66" s="36" t="n"/>
      <c r="J66" s="16" t="n"/>
      <c r="K66" s="18">
        <f>IF(J66="","",IFERROR(VLOOKUP(J66,Assumptions!$A$5:$B$11,2,FALSE),""))</f>
        <v/>
      </c>
      <c r="L66" s="37" t="n"/>
      <c r="M66" s="38">
        <f>IF(OR(K66="",L66=""),"",IFERROR(K66*L66,""))</f>
        <v/>
      </c>
      <c r="N66" s="36" t="n"/>
      <c r="O66" s="21" t="n"/>
      <c r="P66" s="22">
        <f>IF(OR(A66="",I66="",O66="Won",O66="Lost"),"",IFERROR(I66-TODAY(),""))</f>
        <v/>
      </c>
      <c r="Q66" s="23">
        <f>IF(A66="","",IF(OR(AND(O66="Won",J66&lt;&gt;"Closed Won"),AND(O66="Lost",J66&lt;&gt;"Closed Lost"),AND(J66="Closed Won",O66&lt;&gt;"Won"),AND(J66="Closed Lost",O66&lt;&gt;"Lost")),"Check stage/status",IF(OR(O66="Won",O66="Lost"),"",IF(I66="","Add target date",IF(I66&lt;TODAY(),"Target date passed",IF(N66="","Add follow-up date",IF(N66&lt;TODAY(),"Follow-up overdue","")))))))</f>
        <v/>
      </c>
    </row>
    <row r="67">
      <c r="A67" s="16" t="n"/>
      <c r="B67" s="16" t="n"/>
      <c r="C67" s="16" t="n"/>
      <c r="D67" s="16" t="n"/>
      <c r="E67" s="16" t="n"/>
      <c r="F67" s="16" t="n"/>
      <c r="G67" s="16" t="n"/>
      <c r="H67" s="36" t="n"/>
      <c r="I67" s="36" t="n"/>
      <c r="J67" s="16" t="n"/>
      <c r="K67" s="24">
        <f>IF(J67="","",IFERROR(VLOOKUP(J67,Assumptions!$A$5:$B$11,2,FALSE),""))</f>
        <v/>
      </c>
      <c r="L67" s="37" t="n"/>
      <c r="M67" s="34">
        <f>IF(OR(K67="",L67=""),"",IFERROR(K67*L67,""))</f>
        <v/>
      </c>
      <c r="N67" s="36" t="n"/>
      <c r="O67" s="21" t="n"/>
      <c r="P67" s="25">
        <f>IF(OR(A67="",I67="",O67="Won",O67="Lost"),"",IFERROR(I67-TODAY(),""))</f>
        <v/>
      </c>
      <c r="Q67" s="4">
        <f>IF(A67="","",IF(OR(AND(O67="Won",J67&lt;&gt;"Closed Won"),AND(O67="Lost",J67&lt;&gt;"Closed Lost"),AND(J67="Closed Won",O67&lt;&gt;"Won"),AND(J67="Closed Lost",O67&lt;&gt;"Lost")),"Check stage/status",IF(OR(O67="Won",O67="Lost"),"",IF(I67="","Add target date",IF(I67&lt;TODAY(),"Target date passed",IF(N67="","Add follow-up date",IF(N67&lt;TODAY(),"Follow-up overdue","")))))))</f>
        <v/>
      </c>
    </row>
    <row r="68">
      <c r="A68" s="16" t="n"/>
      <c r="B68" s="16" t="n"/>
      <c r="C68" s="16" t="n"/>
      <c r="D68" s="16" t="n"/>
      <c r="E68" s="16" t="n"/>
      <c r="F68" s="16" t="n"/>
      <c r="G68" s="16" t="n"/>
      <c r="H68" s="36" t="n"/>
      <c r="I68" s="36" t="n"/>
      <c r="J68" s="16" t="n"/>
      <c r="K68" s="18">
        <f>IF(J68="","",IFERROR(VLOOKUP(J68,Assumptions!$A$5:$B$11,2,FALSE),""))</f>
        <v/>
      </c>
      <c r="L68" s="37" t="n"/>
      <c r="M68" s="38">
        <f>IF(OR(K68="",L68=""),"",IFERROR(K68*L68,""))</f>
        <v/>
      </c>
      <c r="N68" s="36" t="n"/>
      <c r="O68" s="21" t="n"/>
      <c r="P68" s="22">
        <f>IF(OR(A68="",I68="",O68="Won",O68="Lost"),"",IFERROR(I68-TODAY(),""))</f>
        <v/>
      </c>
      <c r="Q68" s="23">
        <f>IF(A68="","",IF(OR(AND(O68="Won",J68&lt;&gt;"Closed Won"),AND(O68="Lost",J68&lt;&gt;"Closed Lost"),AND(J68="Closed Won",O68&lt;&gt;"Won"),AND(J68="Closed Lost",O68&lt;&gt;"Lost")),"Check stage/status",IF(OR(O68="Won",O68="Lost"),"",IF(I68="","Add target date",IF(I68&lt;TODAY(),"Target date passed",IF(N68="","Add follow-up date",IF(N68&lt;TODAY(),"Follow-up overdue","")))))))</f>
        <v/>
      </c>
    </row>
    <row r="69">
      <c r="A69" s="16" t="n"/>
      <c r="B69" s="16" t="n"/>
      <c r="C69" s="16" t="n"/>
      <c r="D69" s="16" t="n"/>
      <c r="E69" s="16" t="n"/>
      <c r="F69" s="16" t="n"/>
      <c r="G69" s="16" t="n"/>
      <c r="H69" s="36" t="n"/>
      <c r="I69" s="36" t="n"/>
      <c r="J69" s="16" t="n"/>
      <c r="K69" s="24">
        <f>IF(J69="","",IFERROR(VLOOKUP(J69,Assumptions!$A$5:$B$11,2,FALSE),""))</f>
        <v/>
      </c>
      <c r="L69" s="37" t="n"/>
      <c r="M69" s="34">
        <f>IF(OR(K69="",L69=""),"",IFERROR(K69*L69,""))</f>
        <v/>
      </c>
      <c r="N69" s="36" t="n"/>
      <c r="O69" s="21" t="n"/>
      <c r="P69" s="25">
        <f>IF(OR(A69="",I69="",O69="Won",O69="Lost"),"",IFERROR(I69-TODAY(),""))</f>
        <v/>
      </c>
      <c r="Q69" s="4">
        <f>IF(A69="","",IF(OR(AND(O69="Won",J69&lt;&gt;"Closed Won"),AND(O69="Lost",J69&lt;&gt;"Closed Lost"),AND(J69="Closed Won",O69&lt;&gt;"Won"),AND(J69="Closed Lost",O69&lt;&gt;"Lost")),"Check stage/status",IF(OR(O69="Won",O69="Lost"),"",IF(I69="","Add target date",IF(I69&lt;TODAY(),"Target date passed",IF(N69="","Add follow-up date",IF(N69&lt;TODAY(),"Follow-up overdue","")))))))</f>
        <v/>
      </c>
    </row>
    <row r="70">
      <c r="A70" s="16" t="n"/>
      <c r="B70" s="16" t="n"/>
      <c r="C70" s="16" t="n"/>
      <c r="D70" s="16" t="n"/>
      <c r="E70" s="16" t="n"/>
      <c r="F70" s="16" t="n"/>
      <c r="G70" s="16" t="n"/>
      <c r="H70" s="36" t="n"/>
      <c r="I70" s="36" t="n"/>
      <c r="J70" s="16" t="n"/>
      <c r="K70" s="18">
        <f>IF(J70="","",IFERROR(VLOOKUP(J70,Assumptions!$A$5:$B$11,2,FALSE),""))</f>
        <v/>
      </c>
      <c r="L70" s="37" t="n"/>
      <c r="M70" s="38">
        <f>IF(OR(K70="",L70=""),"",IFERROR(K70*L70,""))</f>
        <v/>
      </c>
      <c r="N70" s="36" t="n"/>
      <c r="O70" s="21" t="n"/>
      <c r="P70" s="22">
        <f>IF(OR(A70="",I70="",O70="Won",O70="Lost"),"",IFERROR(I70-TODAY(),""))</f>
        <v/>
      </c>
      <c r="Q70" s="23">
        <f>IF(A70="","",IF(OR(AND(O70="Won",J70&lt;&gt;"Closed Won"),AND(O70="Lost",J70&lt;&gt;"Closed Lost"),AND(J70="Closed Won",O70&lt;&gt;"Won"),AND(J70="Closed Lost",O70&lt;&gt;"Lost")),"Check stage/status",IF(OR(O70="Won",O70="Lost"),"",IF(I70="","Add target date",IF(I70&lt;TODAY(),"Target date passed",IF(N70="","Add follow-up date",IF(N70&lt;TODAY(),"Follow-up overdue","")))))))</f>
        <v/>
      </c>
    </row>
    <row r="71">
      <c r="A71" s="16" t="n"/>
      <c r="B71" s="16" t="n"/>
      <c r="C71" s="16" t="n"/>
      <c r="D71" s="16" t="n"/>
      <c r="E71" s="16" t="n"/>
      <c r="F71" s="16" t="n"/>
      <c r="G71" s="16" t="n"/>
      <c r="H71" s="36" t="n"/>
      <c r="I71" s="36" t="n"/>
      <c r="J71" s="16" t="n"/>
      <c r="K71" s="24">
        <f>IF(J71="","",IFERROR(VLOOKUP(J71,Assumptions!$A$5:$B$11,2,FALSE),""))</f>
        <v/>
      </c>
      <c r="L71" s="37" t="n"/>
      <c r="M71" s="34">
        <f>IF(OR(K71="",L71=""),"",IFERROR(K71*L71,""))</f>
        <v/>
      </c>
      <c r="N71" s="36" t="n"/>
      <c r="O71" s="21" t="n"/>
      <c r="P71" s="25">
        <f>IF(OR(A71="",I71="",O71="Won",O71="Lost"),"",IFERROR(I71-TODAY(),""))</f>
        <v/>
      </c>
      <c r="Q71" s="4">
        <f>IF(A71="","",IF(OR(AND(O71="Won",J71&lt;&gt;"Closed Won"),AND(O71="Lost",J71&lt;&gt;"Closed Lost"),AND(J71="Closed Won",O71&lt;&gt;"Won"),AND(J71="Closed Lost",O71&lt;&gt;"Lost")),"Check stage/status",IF(OR(O71="Won",O71="Lost"),"",IF(I71="","Add target date",IF(I71&lt;TODAY(),"Target date passed",IF(N71="","Add follow-up date",IF(N71&lt;TODAY(),"Follow-up overdue","")))))))</f>
        <v/>
      </c>
    </row>
    <row r="72">
      <c r="A72" s="16" t="n"/>
      <c r="B72" s="16" t="n"/>
      <c r="C72" s="16" t="n"/>
      <c r="D72" s="16" t="n"/>
      <c r="E72" s="16" t="n"/>
      <c r="F72" s="16" t="n"/>
      <c r="G72" s="16" t="n"/>
      <c r="H72" s="36" t="n"/>
      <c r="I72" s="36" t="n"/>
      <c r="J72" s="16" t="n"/>
      <c r="K72" s="18">
        <f>IF(J72="","",IFERROR(VLOOKUP(J72,Assumptions!$A$5:$B$11,2,FALSE),""))</f>
        <v/>
      </c>
      <c r="L72" s="37" t="n"/>
      <c r="M72" s="38">
        <f>IF(OR(K72="",L72=""),"",IFERROR(K72*L72,""))</f>
        <v/>
      </c>
      <c r="N72" s="36" t="n"/>
      <c r="O72" s="21" t="n"/>
      <c r="P72" s="22">
        <f>IF(OR(A72="",I72="",O72="Won",O72="Lost"),"",IFERROR(I72-TODAY(),""))</f>
        <v/>
      </c>
      <c r="Q72" s="23">
        <f>IF(A72="","",IF(OR(AND(O72="Won",J72&lt;&gt;"Closed Won"),AND(O72="Lost",J72&lt;&gt;"Closed Lost"),AND(J72="Closed Won",O72&lt;&gt;"Won"),AND(J72="Closed Lost",O72&lt;&gt;"Lost")),"Check stage/status",IF(OR(O72="Won",O72="Lost"),"",IF(I72="","Add target date",IF(I72&lt;TODAY(),"Target date passed",IF(N72="","Add follow-up date",IF(N72&lt;TODAY(),"Follow-up overdue","")))))))</f>
        <v/>
      </c>
    </row>
    <row r="73">
      <c r="A73" s="16" t="n"/>
      <c r="B73" s="16" t="n"/>
      <c r="C73" s="16" t="n"/>
      <c r="D73" s="16" t="n"/>
      <c r="E73" s="16" t="n"/>
      <c r="F73" s="16" t="n"/>
      <c r="G73" s="16" t="n"/>
      <c r="H73" s="36" t="n"/>
      <c r="I73" s="36" t="n"/>
      <c r="J73" s="16" t="n"/>
      <c r="K73" s="24">
        <f>IF(J73="","",IFERROR(VLOOKUP(J73,Assumptions!$A$5:$B$11,2,FALSE),""))</f>
        <v/>
      </c>
      <c r="L73" s="37" t="n"/>
      <c r="M73" s="34">
        <f>IF(OR(K73="",L73=""),"",IFERROR(K73*L73,""))</f>
        <v/>
      </c>
      <c r="N73" s="36" t="n"/>
      <c r="O73" s="21" t="n"/>
      <c r="P73" s="25">
        <f>IF(OR(A73="",I73="",O73="Won",O73="Lost"),"",IFERROR(I73-TODAY(),""))</f>
        <v/>
      </c>
      <c r="Q73" s="4">
        <f>IF(A73="","",IF(OR(AND(O73="Won",J73&lt;&gt;"Closed Won"),AND(O73="Lost",J73&lt;&gt;"Closed Lost"),AND(J73="Closed Won",O73&lt;&gt;"Won"),AND(J73="Closed Lost",O73&lt;&gt;"Lost")),"Check stage/status",IF(OR(O73="Won",O73="Lost"),"",IF(I73="","Add target date",IF(I73&lt;TODAY(),"Target date passed",IF(N73="","Add follow-up date",IF(N73&lt;TODAY(),"Follow-up overdue","")))))))</f>
        <v/>
      </c>
    </row>
    <row r="74">
      <c r="A74" s="16" t="n"/>
      <c r="B74" s="16" t="n"/>
      <c r="C74" s="16" t="n"/>
      <c r="D74" s="16" t="n"/>
      <c r="E74" s="16" t="n"/>
      <c r="F74" s="16" t="n"/>
      <c r="G74" s="16" t="n"/>
      <c r="H74" s="36" t="n"/>
      <c r="I74" s="36" t="n"/>
      <c r="J74" s="16" t="n"/>
      <c r="K74" s="18">
        <f>IF(J74="","",IFERROR(VLOOKUP(J74,Assumptions!$A$5:$B$11,2,FALSE),""))</f>
        <v/>
      </c>
      <c r="L74" s="37" t="n"/>
      <c r="M74" s="38">
        <f>IF(OR(K74="",L74=""),"",IFERROR(K74*L74,""))</f>
        <v/>
      </c>
      <c r="N74" s="36" t="n"/>
      <c r="O74" s="21" t="n"/>
      <c r="P74" s="22">
        <f>IF(OR(A74="",I74="",O74="Won",O74="Lost"),"",IFERROR(I74-TODAY(),""))</f>
        <v/>
      </c>
      <c r="Q74" s="23">
        <f>IF(A74="","",IF(OR(AND(O74="Won",J74&lt;&gt;"Closed Won"),AND(O74="Lost",J74&lt;&gt;"Closed Lost"),AND(J74="Closed Won",O74&lt;&gt;"Won"),AND(J74="Closed Lost",O74&lt;&gt;"Lost")),"Check stage/status",IF(OR(O74="Won",O74="Lost"),"",IF(I74="","Add target date",IF(I74&lt;TODAY(),"Target date passed",IF(N74="","Add follow-up date",IF(N74&lt;TODAY(),"Follow-up overdue","")))))))</f>
        <v/>
      </c>
    </row>
    <row r="75">
      <c r="A75" s="16" t="n"/>
      <c r="B75" s="16" t="n"/>
      <c r="C75" s="16" t="n"/>
      <c r="D75" s="16" t="n"/>
      <c r="E75" s="16" t="n"/>
      <c r="F75" s="16" t="n"/>
      <c r="G75" s="16" t="n"/>
      <c r="H75" s="36" t="n"/>
      <c r="I75" s="36" t="n"/>
      <c r="J75" s="16" t="n"/>
      <c r="K75" s="24">
        <f>IF(J75="","",IFERROR(VLOOKUP(J75,Assumptions!$A$5:$B$11,2,FALSE),""))</f>
        <v/>
      </c>
      <c r="L75" s="37" t="n"/>
      <c r="M75" s="34">
        <f>IF(OR(K75="",L75=""),"",IFERROR(K75*L75,""))</f>
        <v/>
      </c>
      <c r="N75" s="36" t="n"/>
      <c r="O75" s="21" t="n"/>
      <c r="P75" s="25">
        <f>IF(OR(A75="",I75="",O75="Won",O75="Lost"),"",IFERROR(I75-TODAY(),""))</f>
        <v/>
      </c>
      <c r="Q75" s="4">
        <f>IF(A75="","",IF(OR(AND(O75="Won",J75&lt;&gt;"Closed Won"),AND(O75="Lost",J75&lt;&gt;"Closed Lost"),AND(J75="Closed Won",O75&lt;&gt;"Won"),AND(J75="Closed Lost",O75&lt;&gt;"Lost")),"Check stage/status",IF(OR(O75="Won",O75="Lost"),"",IF(I75="","Add target date",IF(I75&lt;TODAY(),"Target date passed",IF(N75="","Add follow-up date",IF(N75&lt;TODAY(),"Follow-up overdue","")))))))</f>
        <v/>
      </c>
    </row>
    <row r="76">
      <c r="A76" s="16" t="n"/>
      <c r="B76" s="16" t="n"/>
      <c r="C76" s="16" t="n"/>
      <c r="D76" s="16" t="n"/>
      <c r="E76" s="16" t="n"/>
      <c r="F76" s="16" t="n"/>
      <c r="G76" s="16" t="n"/>
      <c r="H76" s="36" t="n"/>
      <c r="I76" s="36" t="n"/>
      <c r="J76" s="16" t="n"/>
      <c r="K76" s="18">
        <f>IF(J76="","",IFERROR(VLOOKUP(J76,Assumptions!$A$5:$B$11,2,FALSE),""))</f>
        <v/>
      </c>
      <c r="L76" s="37" t="n"/>
      <c r="M76" s="38">
        <f>IF(OR(K76="",L76=""),"",IFERROR(K76*L76,""))</f>
        <v/>
      </c>
      <c r="N76" s="36" t="n"/>
      <c r="O76" s="21" t="n"/>
      <c r="P76" s="22">
        <f>IF(OR(A76="",I76="",O76="Won",O76="Lost"),"",IFERROR(I76-TODAY(),""))</f>
        <v/>
      </c>
      <c r="Q76" s="23">
        <f>IF(A76="","",IF(OR(AND(O76="Won",J76&lt;&gt;"Closed Won"),AND(O76="Lost",J76&lt;&gt;"Closed Lost"),AND(J76="Closed Won",O76&lt;&gt;"Won"),AND(J76="Closed Lost",O76&lt;&gt;"Lost")),"Check stage/status",IF(OR(O76="Won",O76="Lost"),"",IF(I76="","Add target date",IF(I76&lt;TODAY(),"Target date passed",IF(N76="","Add follow-up date",IF(N76&lt;TODAY(),"Follow-up overdue","")))))))</f>
        <v/>
      </c>
    </row>
    <row r="77">
      <c r="A77" s="16" t="n"/>
      <c r="B77" s="16" t="n"/>
      <c r="C77" s="16" t="n"/>
      <c r="D77" s="16" t="n"/>
      <c r="E77" s="16" t="n"/>
      <c r="F77" s="16" t="n"/>
      <c r="G77" s="16" t="n"/>
      <c r="H77" s="36" t="n"/>
      <c r="I77" s="36" t="n"/>
      <c r="J77" s="16" t="n"/>
      <c r="K77" s="24">
        <f>IF(J77="","",IFERROR(VLOOKUP(J77,Assumptions!$A$5:$B$11,2,FALSE),""))</f>
        <v/>
      </c>
      <c r="L77" s="37" t="n"/>
      <c r="M77" s="34">
        <f>IF(OR(K77="",L77=""),"",IFERROR(K77*L77,""))</f>
        <v/>
      </c>
      <c r="N77" s="36" t="n"/>
      <c r="O77" s="21" t="n"/>
      <c r="P77" s="25">
        <f>IF(OR(A77="",I77="",O77="Won",O77="Lost"),"",IFERROR(I77-TODAY(),""))</f>
        <v/>
      </c>
      <c r="Q77" s="4">
        <f>IF(A77="","",IF(OR(AND(O77="Won",J77&lt;&gt;"Closed Won"),AND(O77="Lost",J77&lt;&gt;"Closed Lost"),AND(J77="Closed Won",O77&lt;&gt;"Won"),AND(J77="Closed Lost",O77&lt;&gt;"Lost")),"Check stage/status",IF(OR(O77="Won",O77="Lost"),"",IF(I77="","Add target date",IF(I77&lt;TODAY(),"Target date passed",IF(N77="","Add follow-up date",IF(N77&lt;TODAY(),"Follow-up overdue","")))))))</f>
        <v/>
      </c>
    </row>
    <row r="78">
      <c r="A78" s="16" t="n"/>
      <c r="B78" s="16" t="n"/>
      <c r="C78" s="16" t="n"/>
      <c r="D78" s="16" t="n"/>
      <c r="E78" s="16" t="n"/>
      <c r="F78" s="16" t="n"/>
      <c r="G78" s="16" t="n"/>
      <c r="H78" s="36" t="n"/>
      <c r="I78" s="36" t="n"/>
      <c r="J78" s="16" t="n"/>
      <c r="K78" s="18">
        <f>IF(J78="","",IFERROR(VLOOKUP(J78,Assumptions!$A$5:$B$11,2,FALSE),""))</f>
        <v/>
      </c>
      <c r="L78" s="37" t="n"/>
      <c r="M78" s="38">
        <f>IF(OR(K78="",L78=""),"",IFERROR(K78*L78,""))</f>
        <v/>
      </c>
      <c r="N78" s="36" t="n"/>
      <c r="O78" s="21" t="n"/>
      <c r="P78" s="22">
        <f>IF(OR(A78="",I78="",O78="Won",O78="Lost"),"",IFERROR(I78-TODAY(),""))</f>
        <v/>
      </c>
      <c r="Q78" s="23">
        <f>IF(A78="","",IF(OR(AND(O78="Won",J78&lt;&gt;"Closed Won"),AND(O78="Lost",J78&lt;&gt;"Closed Lost"),AND(J78="Closed Won",O78&lt;&gt;"Won"),AND(J78="Closed Lost",O78&lt;&gt;"Lost")),"Check stage/status",IF(OR(O78="Won",O78="Lost"),"",IF(I78="","Add target date",IF(I78&lt;TODAY(),"Target date passed",IF(N78="","Add follow-up date",IF(N78&lt;TODAY(),"Follow-up overdue","")))))))</f>
        <v/>
      </c>
    </row>
    <row r="79">
      <c r="A79" s="16" t="n"/>
      <c r="B79" s="16" t="n"/>
      <c r="C79" s="16" t="n"/>
      <c r="D79" s="16" t="n"/>
      <c r="E79" s="16" t="n"/>
      <c r="F79" s="16" t="n"/>
      <c r="G79" s="16" t="n"/>
      <c r="H79" s="36" t="n"/>
      <c r="I79" s="36" t="n"/>
      <c r="J79" s="16" t="n"/>
      <c r="K79" s="24">
        <f>IF(J79="","",IFERROR(VLOOKUP(J79,Assumptions!$A$5:$B$11,2,FALSE),""))</f>
        <v/>
      </c>
      <c r="L79" s="37" t="n"/>
      <c r="M79" s="34">
        <f>IF(OR(K79="",L79=""),"",IFERROR(K79*L79,""))</f>
        <v/>
      </c>
      <c r="N79" s="36" t="n"/>
      <c r="O79" s="21" t="n"/>
      <c r="P79" s="25">
        <f>IF(OR(A79="",I79="",O79="Won",O79="Lost"),"",IFERROR(I79-TODAY(),""))</f>
        <v/>
      </c>
      <c r="Q79" s="4">
        <f>IF(A79="","",IF(OR(AND(O79="Won",J79&lt;&gt;"Closed Won"),AND(O79="Lost",J79&lt;&gt;"Closed Lost"),AND(J79="Closed Won",O79&lt;&gt;"Won"),AND(J79="Closed Lost",O79&lt;&gt;"Lost")),"Check stage/status",IF(OR(O79="Won",O79="Lost"),"",IF(I79="","Add target date",IF(I79&lt;TODAY(),"Target date passed",IF(N79="","Add follow-up date",IF(N79&lt;TODAY(),"Follow-up overdue","")))))))</f>
        <v/>
      </c>
    </row>
    <row r="80">
      <c r="A80" s="16" t="n"/>
      <c r="B80" s="16" t="n"/>
      <c r="C80" s="16" t="n"/>
      <c r="D80" s="16" t="n"/>
      <c r="E80" s="16" t="n"/>
      <c r="F80" s="16" t="n"/>
      <c r="G80" s="16" t="n"/>
      <c r="H80" s="36" t="n"/>
      <c r="I80" s="36" t="n"/>
      <c r="J80" s="16" t="n"/>
      <c r="K80" s="18">
        <f>IF(J80="","",IFERROR(VLOOKUP(J80,Assumptions!$A$5:$B$11,2,FALSE),""))</f>
        <v/>
      </c>
      <c r="L80" s="37" t="n"/>
      <c r="M80" s="38">
        <f>IF(OR(K80="",L80=""),"",IFERROR(K80*L80,""))</f>
        <v/>
      </c>
      <c r="N80" s="36" t="n"/>
      <c r="O80" s="21" t="n"/>
      <c r="P80" s="22">
        <f>IF(OR(A80="",I80="",O80="Won",O80="Lost"),"",IFERROR(I80-TODAY(),""))</f>
        <v/>
      </c>
      <c r="Q80" s="23">
        <f>IF(A80="","",IF(OR(AND(O80="Won",J80&lt;&gt;"Closed Won"),AND(O80="Lost",J80&lt;&gt;"Closed Lost"),AND(J80="Closed Won",O80&lt;&gt;"Won"),AND(J80="Closed Lost",O80&lt;&gt;"Lost")),"Check stage/status",IF(OR(O80="Won",O80="Lost"),"",IF(I80="","Add target date",IF(I80&lt;TODAY(),"Target date passed",IF(N80="","Add follow-up date",IF(N80&lt;TODAY(),"Follow-up overdue","")))))))</f>
        <v/>
      </c>
    </row>
    <row r="81">
      <c r="A81" s="16" t="n"/>
      <c r="B81" s="16" t="n"/>
      <c r="C81" s="16" t="n"/>
      <c r="D81" s="16" t="n"/>
      <c r="E81" s="16" t="n"/>
      <c r="F81" s="16" t="n"/>
      <c r="G81" s="16" t="n"/>
      <c r="H81" s="36" t="n"/>
      <c r="I81" s="36" t="n"/>
      <c r="J81" s="16" t="n"/>
      <c r="K81" s="24">
        <f>IF(J81="","",IFERROR(VLOOKUP(J81,Assumptions!$A$5:$B$11,2,FALSE),""))</f>
        <v/>
      </c>
      <c r="L81" s="37" t="n"/>
      <c r="M81" s="34">
        <f>IF(OR(K81="",L81=""),"",IFERROR(K81*L81,""))</f>
        <v/>
      </c>
      <c r="N81" s="36" t="n"/>
      <c r="O81" s="21" t="n"/>
      <c r="P81" s="25">
        <f>IF(OR(A81="",I81="",O81="Won",O81="Lost"),"",IFERROR(I81-TODAY(),""))</f>
        <v/>
      </c>
      <c r="Q81" s="4">
        <f>IF(A81="","",IF(OR(AND(O81="Won",J81&lt;&gt;"Closed Won"),AND(O81="Lost",J81&lt;&gt;"Closed Lost"),AND(J81="Closed Won",O81&lt;&gt;"Won"),AND(J81="Closed Lost",O81&lt;&gt;"Lost")),"Check stage/status",IF(OR(O81="Won",O81="Lost"),"",IF(I81="","Add target date",IF(I81&lt;TODAY(),"Target date passed",IF(N81="","Add follow-up date",IF(N81&lt;TODAY(),"Follow-up overdue","")))))))</f>
        <v/>
      </c>
    </row>
    <row r="82">
      <c r="A82" s="16" t="n"/>
      <c r="B82" s="16" t="n"/>
      <c r="C82" s="16" t="n"/>
      <c r="D82" s="16" t="n"/>
      <c r="E82" s="16" t="n"/>
      <c r="F82" s="16" t="n"/>
      <c r="G82" s="16" t="n"/>
      <c r="H82" s="36" t="n"/>
      <c r="I82" s="36" t="n"/>
      <c r="J82" s="16" t="n"/>
      <c r="K82" s="18">
        <f>IF(J82="","",IFERROR(VLOOKUP(J82,Assumptions!$A$5:$B$11,2,FALSE),""))</f>
        <v/>
      </c>
      <c r="L82" s="37" t="n"/>
      <c r="M82" s="38">
        <f>IF(OR(K82="",L82=""),"",IFERROR(K82*L82,""))</f>
        <v/>
      </c>
      <c r="N82" s="36" t="n"/>
      <c r="O82" s="21" t="n"/>
      <c r="P82" s="22">
        <f>IF(OR(A82="",I82="",O82="Won",O82="Lost"),"",IFERROR(I82-TODAY(),""))</f>
        <v/>
      </c>
      <c r="Q82" s="23">
        <f>IF(A82="","",IF(OR(AND(O82="Won",J82&lt;&gt;"Closed Won"),AND(O82="Lost",J82&lt;&gt;"Closed Lost"),AND(J82="Closed Won",O82&lt;&gt;"Won"),AND(J82="Closed Lost",O82&lt;&gt;"Lost")),"Check stage/status",IF(OR(O82="Won",O82="Lost"),"",IF(I82="","Add target date",IF(I82&lt;TODAY(),"Target date passed",IF(N82="","Add follow-up date",IF(N82&lt;TODAY(),"Follow-up overdue","")))))))</f>
        <v/>
      </c>
    </row>
    <row r="83">
      <c r="A83" s="16" t="n"/>
      <c r="B83" s="16" t="n"/>
      <c r="C83" s="16" t="n"/>
      <c r="D83" s="16" t="n"/>
      <c r="E83" s="16" t="n"/>
      <c r="F83" s="16" t="n"/>
      <c r="G83" s="16" t="n"/>
      <c r="H83" s="36" t="n"/>
      <c r="I83" s="36" t="n"/>
      <c r="J83" s="16" t="n"/>
      <c r="K83" s="24">
        <f>IF(J83="","",IFERROR(VLOOKUP(J83,Assumptions!$A$5:$B$11,2,FALSE),""))</f>
        <v/>
      </c>
      <c r="L83" s="37" t="n"/>
      <c r="M83" s="34">
        <f>IF(OR(K83="",L83=""),"",IFERROR(K83*L83,""))</f>
        <v/>
      </c>
      <c r="N83" s="36" t="n"/>
      <c r="O83" s="21" t="n"/>
      <c r="P83" s="25">
        <f>IF(OR(A83="",I83="",O83="Won",O83="Lost"),"",IFERROR(I83-TODAY(),""))</f>
        <v/>
      </c>
      <c r="Q83" s="4">
        <f>IF(A83="","",IF(OR(AND(O83="Won",J83&lt;&gt;"Closed Won"),AND(O83="Lost",J83&lt;&gt;"Closed Lost"),AND(J83="Closed Won",O83&lt;&gt;"Won"),AND(J83="Closed Lost",O83&lt;&gt;"Lost")),"Check stage/status",IF(OR(O83="Won",O83="Lost"),"",IF(I83="","Add target date",IF(I83&lt;TODAY(),"Target date passed",IF(N83="","Add follow-up date",IF(N83&lt;TODAY(),"Follow-up overdue","")))))))</f>
        <v/>
      </c>
    </row>
    <row r="84">
      <c r="A84" s="16" t="n"/>
      <c r="B84" s="16" t="n"/>
      <c r="C84" s="16" t="n"/>
      <c r="D84" s="16" t="n"/>
      <c r="E84" s="16" t="n"/>
      <c r="F84" s="16" t="n"/>
      <c r="G84" s="16" t="n"/>
      <c r="H84" s="36" t="n"/>
      <c r="I84" s="36" t="n"/>
      <c r="J84" s="16" t="n"/>
      <c r="K84" s="18">
        <f>IF(J84="","",IFERROR(VLOOKUP(J84,Assumptions!$A$5:$B$11,2,FALSE),""))</f>
        <v/>
      </c>
      <c r="L84" s="37" t="n"/>
      <c r="M84" s="38">
        <f>IF(OR(K84="",L84=""),"",IFERROR(K84*L84,""))</f>
        <v/>
      </c>
      <c r="N84" s="36" t="n"/>
      <c r="O84" s="21" t="n"/>
      <c r="P84" s="22">
        <f>IF(OR(A84="",I84="",O84="Won",O84="Lost"),"",IFERROR(I84-TODAY(),""))</f>
        <v/>
      </c>
      <c r="Q84" s="23">
        <f>IF(A84="","",IF(OR(AND(O84="Won",J84&lt;&gt;"Closed Won"),AND(O84="Lost",J84&lt;&gt;"Closed Lost"),AND(J84="Closed Won",O84&lt;&gt;"Won"),AND(J84="Closed Lost",O84&lt;&gt;"Lost")),"Check stage/status",IF(OR(O84="Won",O84="Lost"),"",IF(I84="","Add target date",IF(I84&lt;TODAY(),"Target date passed",IF(N84="","Add follow-up date",IF(N84&lt;TODAY(),"Follow-up overdue","")))))))</f>
        <v/>
      </c>
    </row>
    <row r="85">
      <c r="A85" s="16" t="n"/>
      <c r="B85" s="16" t="n"/>
      <c r="C85" s="16" t="n"/>
      <c r="D85" s="16" t="n"/>
      <c r="E85" s="16" t="n"/>
      <c r="F85" s="16" t="n"/>
      <c r="G85" s="16" t="n"/>
      <c r="H85" s="36" t="n"/>
      <c r="I85" s="36" t="n"/>
      <c r="J85" s="16" t="n"/>
      <c r="K85" s="24">
        <f>IF(J85="","",IFERROR(VLOOKUP(J85,Assumptions!$A$5:$B$11,2,FALSE),""))</f>
        <v/>
      </c>
      <c r="L85" s="37" t="n"/>
      <c r="M85" s="34">
        <f>IF(OR(K85="",L85=""),"",IFERROR(K85*L85,""))</f>
        <v/>
      </c>
      <c r="N85" s="36" t="n"/>
      <c r="O85" s="21" t="n"/>
      <c r="P85" s="25">
        <f>IF(OR(A85="",I85="",O85="Won",O85="Lost"),"",IFERROR(I85-TODAY(),""))</f>
        <v/>
      </c>
      <c r="Q85" s="4">
        <f>IF(A85="","",IF(OR(AND(O85="Won",J85&lt;&gt;"Closed Won"),AND(O85="Lost",J85&lt;&gt;"Closed Lost"),AND(J85="Closed Won",O85&lt;&gt;"Won"),AND(J85="Closed Lost",O85&lt;&gt;"Lost")),"Check stage/status",IF(OR(O85="Won",O85="Lost"),"",IF(I85="","Add target date",IF(I85&lt;TODAY(),"Target date passed",IF(N85="","Add follow-up date",IF(N85&lt;TODAY(),"Follow-up overdue","")))))))</f>
        <v/>
      </c>
    </row>
    <row r="86">
      <c r="A86" s="16" t="n"/>
      <c r="B86" s="16" t="n"/>
      <c r="C86" s="16" t="n"/>
      <c r="D86" s="16" t="n"/>
      <c r="E86" s="16" t="n"/>
      <c r="F86" s="16" t="n"/>
      <c r="G86" s="16" t="n"/>
      <c r="H86" s="36" t="n"/>
      <c r="I86" s="36" t="n"/>
      <c r="J86" s="16" t="n"/>
      <c r="K86" s="18">
        <f>IF(J86="","",IFERROR(VLOOKUP(J86,Assumptions!$A$5:$B$11,2,FALSE),""))</f>
        <v/>
      </c>
      <c r="L86" s="37" t="n"/>
      <c r="M86" s="38">
        <f>IF(OR(K86="",L86=""),"",IFERROR(K86*L86,""))</f>
        <v/>
      </c>
      <c r="N86" s="36" t="n"/>
      <c r="O86" s="21" t="n"/>
      <c r="P86" s="22">
        <f>IF(OR(A86="",I86="",O86="Won",O86="Lost"),"",IFERROR(I86-TODAY(),""))</f>
        <v/>
      </c>
      <c r="Q86" s="23">
        <f>IF(A86="","",IF(OR(AND(O86="Won",J86&lt;&gt;"Closed Won"),AND(O86="Lost",J86&lt;&gt;"Closed Lost"),AND(J86="Closed Won",O86&lt;&gt;"Won"),AND(J86="Closed Lost",O86&lt;&gt;"Lost")),"Check stage/status",IF(OR(O86="Won",O86="Lost"),"",IF(I86="","Add target date",IF(I86&lt;TODAY(),"Target date passed",IF(N86="","Add follow-up date",IF(N86&lt;TODAY(),"Follow-up overdue","")))))))</f>
        <v/>
      </c>
    </row>
    <row r="87">
      <c r="A87" s="16" t="n"/>
      <c r="B87" s="16" t="n"/>
      <c r="C87" s="16" t="n"/>
      <c r="D87" s="16" t="n"/>
      <c r="E87" s="16" t="n"/>
      <c r="F87" s="16" t="n"/>
      <c r="G87" s="16" t="n"/>
      <c r="H87" s="36" t="n"/>
      <c r="I87" s="36" t="n"/>
      <c r="J87" s="16" t="n"/>
      <c r="K87" s="24">
        <f>IF(J87="","",IFERROR(VLOOKUP(J87,Assumptions!$A$5:$B$11,2,FALSE),""))</f>
        <v/>
      </c>
      <c r="L87" s="37" t="n"/>
      <c r="M87" s="34">
        <f>IF(OR(K87="",L87=""),"",IFERROR(K87*L87,""))</f>
        <v/>
      </c>
      <c r="N87" s="36" t="n"/>
      <c r="O87" s="21" t="n"/>
      <c r="P87" s="25">
        <f>IF(OR(A87="",I87="",O87="Won",O87="Lost"),"",IFERROR(I87-TODAY(),""))</f>
        <v/>
      </c>
      <c r="Q87" s="4">
        <f>IF(A87="","",IF(OR(AND(O87="Won",J87&lt;&gt;"Closed Won"),AND(O87="Lost",J87&lt;&gt;"Closed Lost"),AND(J87="Closed Won",O87&lt;&gt;"Won"),AND(J87="Closed Lost",O87&lt;&gt;"Lost")),"Check stage/status",IF(OR(O87="Won",O87="Lost"),"",IF(I87="","Add target date",IF(I87&lt;TODAY(),"Target date passed",IF(N87="","Add follow-up date",IF(N87&lt;TODAY(),"Follow-up overdue","")))))))</f>
        <v/>
      </c>
    </row>
    <row r="88">
      <c r="A88" s="16" t="n"/>
      <c r="B88" s="16" t="n"/>
      <c r="C88" s="16" t="n"/>
      <c r="D88" s="16" t="n"/>
      <c r="E88" s="16" t="n"/>
      <c r="F88" s="16" t="n"/>
      <c r="G88" s="16" t="n"/>
      <c r="H88" s="36" t="n"/>
      <c r="I88" s="36" t="n"/>
      <c r="J88" s="16" t="n"/>
      <c r="K88" s="18">
        <f>IF(J88="","",IFERROR(VLOOKUP(J88,Assumptions!$A$5:$B$11,2,FALSE),""))</f>
        <v/>
      </c>
      <c r="L88" s="37" t="n"/>
      <c r="M88" s="38">
        <f>IF(OR(K88="",L88=""),"",IFERROR(K88*L88,""))</f>
        <v/>
      </c>
      <c r="N88" s="36" t="n"/>
      <c r="O88" s="21" t="n"/>
      <c r="P88" s="22">
        <f>IF(OR(A88="",I88="",O88="Won",O88="Lost"),"",IFERROR(I88-TODAY(),""))</f>
        <v/>
      </c>
      <c r="Q88" s="23">
        <f>IF(A88="","",IF(OR(AND(O88="Won",J88&lt;&gt;"Closed Won"),AND(O88="Lost",J88&lt;&gt;"Closed Lost"),AND(J88="Closed Won",O88&lt;&gt;"Won"),AND(J88="Closed Lost",O88&lt;&gt;"Lost")),"Check stage/status",IF(OR(O88="Won",O88="Lost"),"",IF(I88="","Add target date",IF(I88&lt;TODAY(),"Target date passed",IF(N88="","Add follow-up date",IF(N88&lt;TODAY(),"Follow-up overdue","")))))))</f>
        <v/>
      </c>
    </row>
    <row r="89">
      <c r="A89" s="16" t="n"/>
      <c r="B89" s="16" t="n"/>
      <c r="C89" s="16" t="n"/>
      <c r="D89" s="16" t="n"/>
      <c r="E89" s="16" t="n"/>
      <c r="F89" s="16" t="n"/>
      <c r="G89" s="16" t="n"/>
      <c r="H89" s="36" t="n"/>
      <c r="I89" s="36" t="n"/>
      <c r="J89" s="16" t="n"/>
      <c r="K89" s="24">
        <f>IF(J89="","",IFERROR(VLOOKUP(J89,Assumptions!$A$5:$B$11,2,FALSE),""))</f>
        <v/>
      </c>
      <c r="L89" s="37" t="n"/>
      <c r="M89" s="34">
        <f>IF(OR(K89="",L89=""),"",IFERROR(K89*L89,""))</f>
        <v/>
      </c>
      <c r="N89" s="36" t="n"/>
      <c r="O89" s="21" t="n"/>
      <c r="P89" s="25">
        <f>IF(OR(A89="",I89="",O89="Won",O89="Lost"),"",IFERROR(I89-TODAY(),""))</f>
        <v/>
      </c>
      <c r="Q89" s="4">
        <f>IF(A89="","",IF(OR(AND(O89="Won",J89&lt;&gt;"Closed Won"),AND(O89="Lost",J89&lt;&gt;"Closed Lost"),AND(J89="Closed Won",O89&lt;&gt;"Won"),AND(J89="Closed Lost",O89&lt;&gt;"Lost")),"Check stage/status",IF(OR(O89="Won",O89="Lost"),"",IF(I89="","Add target date",IF(I89&lt;TODAY(),"Target date passed",IF(N89="","Add follow-up date",IF(N89&lt;TODAY(),"Follow-up overdue","")))))))</f>
        <v/>
      </c>
    </row>
    <row r="90">
      <c r="A90" s="16" t="n"/>
      <c r="B90" s="16" t="n"/>
      <c r="C90" s="16" t="n"/>
      <c r="D90" s="16" t="n"/>
      <c r="E90" s="16" t="n"/>
      <c r="F90" s="16" t="n"/>
      <c r="G90" s="16" t="n"/>
      <c r="H90" s="36" t="n"/>
      <c r="I90" s="36" t="n"/>
      <c r="J90" s="16" t="n"/>
      <c r="K90" s="18">
        <f>IF(J90="","",IFERROR(VLOOKUP(J90,Assumptions!$A$5:$B$11,2,FALSE),""))</f>
        <v/>
      </c>
      <c r="L90" s="37" t="n"/>
      <c r="M90" s="38">
        <f>IF(OR(K90="",L90=""),"",IFERROR(K90*L90,""))</f>
        <v/>
      </c>
      <c r="N90" s="36" t="n"/>
      <c r="O90" s="21" t="n"/>
      <c r="P90" s="22">
        <f>IF(OR(A90="",I90="",O90="Won",O90="Lost"),"",IFERROR(I90-TODAY(),""))</f>
        <v/>
      </c>
      <c r="Q90" s="23">
        <f>IF(A90="","",IF(OR(AND(O90="Won",J90&lt;&gt;"Closed Won"),AND(O90="Lost",J90&lt;&gt;"Closed Lost"),AND(J90="Closed Won",O90&lt;&gt;"Won"),AND(J90="Closed Lost",O90&lt;&gt;"Lost")),"Check stage/status",IF(OR(O90="Won",O90="Lost"),"",IF(I90="","Add target date",IF(I90&lt;TODAY(),"Target date passed",IF(N90="","Add follow-up date",IF(N90&lt;TODAY(),"Follow-up overdue","")))))))</f>
        <v/>
      </c>
    </row>
    <row r="91">
      <c r="A91" s="16" t="n"/>
      <c r="B91" s="16" t="n"/>
      <c r="C91" s="16" t="n"/>
      <c r="D91" s="16" t="n"/>
      <c r="E91" s="16" t="n"/>
      <c r="F91" s="16" t="n"/>
      <c r="G91" s="16" t="n"/>
      <c r="H91" s="36" t="n"/>
      <c r="I91" s="36" t="n"/>
      <c r="J91" s="16" t="n"/>
      <c r="K91" s="24">
        <f>IF(J91="","",IFERROR(VLOOKUP(J91,Assumptions!$A$5:$B$11,2,FALSE),""))</f>
        <v/>
      </c>
      <c r="L91" s="37" t="n"/>
      <c r="M91" s="34">
        <f>IF(OR(K91="",L91=""),"",IFERROR(K91*L91,""))</f>
        <v/>
      </c>
      <c r="N91" s="36" t="n"/>
      <c r="O91" s="21" t="n"/>
      <c r="P91" s="25">
        <f>IF(OR(A91="",I91="",O91="Won",O91="Lost"),"",IFERROR(I91-TODAY(),""))</f>
        <v/>
      </c>
      <c r="Q91" s="4">
        <f>IF(A91="","",IF(OR(AND(O91="Won",J91&lt;&gt;"Closed Won"),AND(O91="Lost",J91&lt;&gt;"Closed Lost"),AND(J91="Closed Won",O91&lt;&gt;"Won"),AND(J91="Closed Lost",O91&lt;&gt;"Lost")),"Check stage/status",IF(OR(O91="Won",O91="Lost"),"",IF(I91="","Add target date",IF(I91&lt;TODAY(),"Target date passed",IF(N91="","Add follow-up date",IF(N91&lt;TODAY(),"Follow-up overdue","")))))))</f>
        <v/>
      </c>
    </row>
    <row r="92">
      <c r="A92" s="16" t="n"/>
      <c r="B92" s="16" t="n"/>
      <c r="C92" s="16" t="n"/>
      <c r="D92" s="16" t="n"/>
      <c r="E92" s="16" t="n"/>
      <c r="F92" s="16" t="n"/>
      <c r="G92" s="16" t="n"/>
      <c r="H92" s="36" t="n"/>
      <c r="I92" s="36" t="n"/>
      <c r="J92" s="16" t="n"/>
      <c r="K92" s="18">
        <f>IF(J92="","",IFERROR(VLOOKUP(J92,Assumptions!$A$5:$B$11,2,FALSE),""))</f>
        <v/>
      </c>
      <c r="L92" s="37" t="n"/>
      <c r="M92" s="38">
        <f>IF(OR(K92="",L92=""),"",IFERROR(K92*L92,""))</f>
        <v/>
      </c>
      <c r="N92" s="36" t="n"/>
      <c r="O92" s="21" t="n"/>
      <c r="P92" s="22">
        <f>IF(OR(A92="",I92="",O92="Won",O92="Lost"),"",IFERROR(I92-TODAY(),""))</f>
        <v/>
      </c>
      <c r="Q92" s="23">
        <f>IF(A92="","",IF(OR(AND(O92="Won",J92&lt;&gt;"Closed Won"),AND(O92="Lost",J92&lt;&gt;"Closed Lost"),AND(J92="Closed Won",O92&lt;&gt;"Won"),AND(J92="Closed Lost",O92&lt;&gt;"Lost")),"Check stage/status",IF(OR(O92="Won",O92="Lost"),"",IF(I92="","Add target date",IF(I92&lt;TODAY(),"Target date passed",IF(N92="","Add follow-up date",IF(N92&lt;TODAY(),"Follow-up overdue","")))))))</f>
        <v/>
      </c>
    </row>
    <row r="93">
      <c r="A93" s="16" t="n"/>
      <c r="B93" s="16" t="n"/>
      <c r="C93" s="16" t="n"/>
      <c r="D93" s="16" t="n"/>
      <c r="E93" s="16" t="n"/>
      <c r="F93" s="16" t="n"/>
      <c r="G93" s="16" t="n"/>
      <c r="H93" s="36" t="n"/>
      <c r="I93" s="36" t="n"/>
      <c r="J93" s="16" t="n"/>
      <c r="K93" s="24">
        <f>IF(J93="","",IFERROR(VLOOKUP(J93,Assumptions!$A$5:$B$11,2,FALSE),""))</f>
        <v/>
      </c>
      <c r="L93" s="37" t="n"/>
      <c r="M93" s="34">
        <f>IF(OR(K93="",L93=""),"",IFERROR(K93*L93,""))</f>
        <v/>
      </c>
      <c r="N93" s="36" t="n"/>
      <c r="O93" s="21" t="n"/>
      <c r="P93" s="25">
        <f>IF(OR(A93="",I93="",O93="Won",O93="Lost"),"",IFERROR(I93-TODAY(),""))</f>
        <v/>
      </c>
      <c r="Q93" s="4">
        <f>IF(A93="","",IF(OR(AND(O93="Won",J93&lt;&gt;"Closed Won"),AND(O93="Lost",J93&lt;&gt;"Closed Lost"),AND(J93="Closed Won",O93&lt;&gt;"Won"),AND(J93="Closed Lost",O93&lt;&gt;"Lost")),"Check stage/status",IF(OR(O93="Won",O93="Lost"),"",IF(I93="","Add target date",IF(I93&lt;TODAY(),"Target date passed",IF(N93="","Add follow-up date",IF(N93&lt;TODAY(),"Follow-up overdue","")))))))</f>
        <v/>
      </c>
    </row>
    <row r="94">
      <c r="A94" s="16" t="n"/>
      <c r="B94" s="16" t="n"/>
      <c r="C94" s="16" t="n"/>
      <c r="D94" s="16" t="n"/>
      <c r="E94" s="16" t="n"/>
      <c r="F94" s="16" t="n"/>
      <c r="G94" s="16" t="n"/>
      <c r="H94" s="36" t="n"/>
      <c r="I94" s="36" t="n"/>
      <c r="J94" s="16" t="n"/>
      <c r="K94" s="18">
        <f>IF(J94="","",IFERROR(VLOOKUP(J94,Assumptions!$A$5:$B$11,2,FALSE),""))</f>
        <v/>
      </c>
      <c r="L94" s="37" t="n"/>
      <c r="M94" s="38">
        <f>IF(OR(K94="",L94=""),"",IFERROR(K94*L94,""))</f>
        <v/>
      </c>
      <c r="N94" s="36" t="n"/>
      <c r="O94" s="21" t="n"/>
      <c r="P94" s="22">
        <f>IF(OR(A94="",I94="",O94="Won",O94="Lost"),"",IFERROR(I94-TODAY(),""))</f>
        <v/>
      </c>
      <c r="Q94" s="23">
        <f>IF(A94="","",IF(OR(AND(O94="Won",J94&lt;&gt;"Closed Won"),AND(O94="Lost",J94&lt;&gt;"Closed Lost"),AND(J94="Closed Won",O94&lt;&gt;"Won"),AND(J94="Closed Lost",O94&lt;&gt;"Lost")),"Check stage/status",IF(OR(O94="Won",O94="Lost"),"",IF(I94="","Add target date",IF(I94&lt;TODAY(),"Target date passed",IF(N94="","Add follow-up date",IF(N94&lt;TODAY(),"Follow-up overdue","")))))))</f>
        <v/>
      </c>
    </row>
    <row r="95">
      <c r="A95" s="16" t="n"/>
      <c r="B95" s="16" t="n"/>
      <c r="C95" s="16" t="n"/>
      <c r="D95" s="16" t="n"/>
      <c r="E95" s="16" t="n"/>
      <c r="F95" s="16" t="n"/>
      <c r="G95" s="16" t="n"/>
      <c r="H95" s="36" t="n"/>
      <c r="I95" s="36" t="n"/>
      <c r="J95" s="16" t="n"/>
      <c r="K95" s="24">
        <f>IF(J95="","",IFERROR(VLOOKUP(J95,Assumptions!$A$5:$B$11,2,FALSE),""))</f>
        <v/>
      </c>
      <c r="L95" s="37" t="n"/>
      <c r="M95" s="34">
        <f>IF(OR(K95="",L95=""),"",IFERROR(K95*L95,""))</f>
        <v/>
      </c>
      <c r="N95" s="36" t="n"/>
      <c r="O95" s="21" t="n"/>
      <c r="P95" s="25">
        <f>IF(OR(A95="",I95="",O95="Won",O95="Lost"),"",IFERROR(I95-TODAY(),""))</f>
        <v/>
      </c>
      <c r="Q95" s="4">
        <f>IF(A95="","",IF(OR(AND(O95="Won",J95&lt;&gt;"Closed Won"),AND(O95="Lost",J95&lt;&gt;"Closed Lost"),AND(J95="Closed Won",O95&lt;&gt;"Won"),AND(J95="Closed Lost",O95&lt;&gt;"Lost")),"Check stage/status",IF(OR(O95="Won",O95="Lost"),"",IF(I95="","Add target date",IF(I95&lt;TODAY(),"Target date passed",IF(N95="","Add follow-up date",IF(N95&lt;TODAY(),"Follow-up overdue","")))))))</f>
        <v/>
      </c>
    </row>
    <row r="96">
      <c r="A96" s="16" t="n"/>
      <c r="B96" s="16" t="n"/>
      <c r="C96" s="16" t="n"/>
      <c r="D96" s="16" t="n"/>
      <c r="E96" s="16" t="n"/>
      <c r="F96" s="16" t="n"/>
      <c r="G96" s="16" t="n"/>
      <c r="H96" s="36" t="n"/>
      <c r="I96" s="36" t="n"/>
      <c r="J96" s="16" t="n"/>
      <c r="K96" s="18">
        <f>IF(J96="","",IFERROR(VLOOKUP(J96,Assumptions!$A$5:$B$11,2,FALSE),""))</f>
        <v/>
      </c>
      <c r="L96" s="37" t="n"/>
      <c r="M96" s="38">
        <f>IF(OR(K96="",L96=""),"",IFERROR(K96*L96,""))</f>
        <v/>
      </c>
      <c r="N96" s="36" t="n"/>
      <c r="O96" s="21" t="n"/>
      <c r="P96" s="22">
        <f>IF(OR(A96="",I96="",O96="Won",O96="Lost"),"",IFERROR(I96-TODAY(),""))</f>
        <v/>
      </c>
      <c r="Q96" s="23">
        <f>IF(A96="","",IF(OR(AND(O96="Won",J96&lt;&gt;"Closed Won"),AND(O96="Lost",J96&lt;&gt;"Closed Lost"),AND(J96="Closed Won",O96&lt;&gt;"Won"),AND(J96="Closed Lost",O96&lt;&gt;"Lost")),"Check stage/status",IF(OR(O96="Won",O96="Lost"),"",IF(I96="","Add target date",IF(I96&lt;TODAY(),"Target date passed",IF(N96="","Add follow-up date",IF(N96&lt;TODAY(),"Follow-up overdue","")))))))</f>
        <v/>
      </c>
    </row>
    <row r="97">
      <c r="A97" s="16" t="n"/>
      <c r="B97" s="16" t="n"/>
      <c r="C97" s="16" t="n"/>
      <c r="D97" s="16" t="n"/>
      <c r="E97" s="16" t="n"/>
      <c r="F97" s="16" t="n"/>
      <c r="G97" s="16" t="n"/>
      <c r="H97" s="36" t="n"/>
      <c r="I97" s="36" t="n"/>
      <c r="J97" s="16" t="n"/>
      <c r="K97" s="24">
        <f>IF(J97="","",IFERROR(VLOOKUP(J97,Assumptions!$A$5:$B$11,2,FALSE),""))</f>
        <v/>
      </c>
      <c r="L97" s="37" t="n"/>
      <c r="M97" s="34">
        <f>IF(OR(K97="",L97=""),"",IFERROR(K97*L97,""))</f>
        <v/>
      </c>
      <c r="N97" s="36" t="n"/>
      <c r="O97" s="21" t="n"/>
      <c r="P97" s="25">
        <f>IF(OR(A97="",I97="",O97="Won",O97="Lost"),"",IFERROR(I97-TODAY(),""))</f>
        <v/>
      </c>
      <c r="Q97" s="4">
        <f>IF(A97="","",IF(OR(AND(O97="Won",J97&lt;&gt;"Closed Won"),AND(O97="Lost",J97&lt;&gt;"Closed Lost"),AND(J97="Closed Won",O97&lt;&gt;"Won"),AND(J97="Closed Lost",O97&lt;&gt;"Lost")),"Check stage/status",IF(OR(O97="Won",O97="Lost"),"",IF(I97="","Add target date",IF(I97&lt;TODAY(),"Target date passed",IF(N97="","Add follow-up date",IF(N97&lt;TODAY(),"Follow-up overdue","")))))))</f>
        <v/>
      </c>
    </row>
    <row r="98">
      <c r="A98" s="16" t="n"/>
      <c r="B98" s="16" t="n"/>
      <c r="C98" s="16" t="n"/>
      <c r="D98" s="16" t="n"/>
      <c r="E98" s="16" t="n"/>
      <c r="F98" s="16" t="n"/>
      <c r="G98" s="16" t="n"/>
      <c r="H98" s="36" t="n"/>
      <c r="I98" s="36" t="n"/>
      <c r="J98" s="16" t="n"/>
      <c r="K98" s="18">
        <f>IF(J98="","",IFERROR(VLOOKUP(J98,Assumptions!$A$5:$B$11,2,FALSE),""))</f>
        <v/>
      </c>
      <c r="L98" s="37" t="n"/>
      <c r="M98" s="38">
        <f>IF(OR(K98="",L98=""),"",IFERROR(K98*L98,""))</f>
        <v/>
      </c>
      <c r="N98" s="36" t="n"/>
      <c r="O98" s="21" t="n"/>
      <c r="P98" s="22">
        <f>IF(OR(A98="",I98="",O98="Won",O98="Lost"),"",IFERROR(I98-TODAY(),""))</f>
        <v/>
      </c>
      <c r="Q98" s="23">
        <f>IF(A98="","",IF(OR(AND(O98="Won",J98&lt;&gt;"Closed Won"),AND(O98="Lost",J98&lt;&gt;"Closed Lost"),AND(J98="Closed Won",O98&lt;&gt;"Won"),AND(J98="Closed Lost",O98&lt;&gt;"Lost")),"Check stage/status",IF(OR(O98="Won",O98="Lost"),"",IF(I98="","Add target date",IF(I98&lt;TODAY(),"Target date passed",IF(N98="","Add follow-up date",IF(N98&lt;TODAY(),"Follow-up overdue","")))))))</f>
        <v/>
      </c>
    </row>
    <row r="99">
      <c r="A99" s="16" t="n"/>
      <c r="B99" s="16" t="n"/>
      <c r="C99" s="16" t="n"/>
      <c r="D99" s="16" t="n"/>
      <c r="E99" s="16" t="n"/>
      <c r="F99" s="16" t="n"/>
      <c r="G99" s="16" t="n"/>
      <c r="H99" s="36" t="n"/>
      <c r="I99" s="36" t="n"/>
      <c r="J99" s="16" t="n"/>
      <c r="K99" s="24">
        <f>IF(J99="","",IFERROR(VLOOKUP(J99,Assumptions!$A$5:$B$11,2,FALSE),""))</f>
        <v/>
      </c>
      <c r="L99" s="37" t="n"/>
      <c r="M99" s="34">
        <f>IF(OR(K99="",L99=""),"",IFERROR(K99*L99,""))</f>
        <v/>
      </c>
      <c r="N99" s="36" t="n"/>
      <c r="O99" s="21" t="n"/>
      <c r="P99" s="25">
        <f>IF(OR(A99="",I99="",O99="Won",O99="Lost"),"",IFERROR(I99-TODAY(),""))</f>
        <v/>
      </c>
      <c r="Q99" s="4">
        <f>IF(A99="","",IF(OR(AND(O99="Won",J99&lt;&gt;"Closed Won"),AND(O99="Lost",J99&lt;&gt;"Closed Lost"),AND(J99="Closed Won",O99&lt;&gt;"Won"),AND(J99="Closed Lost",O99&lt;&gt;"Lost")),"Check stage/status",IF(OR(O99="Won",O99="Lost"),"",IF(I99="","Add target date",IF(I99&lt;TODAY(),"Target date passed",IF(N99="","Add follow-up date",IF(N99&lt;TODAY(),"Follow-up overdue","")))))))</f>
        <v/>
      </c>
    </row>
    <row r="100">
      <c r="A100" s="16" t="n"/>
      <c r="B100" s="16" t="n"/>
      <c r="C100" s="16" t="n"/>
      <c r="D100" s="16" t="n"/>
      <c r="E100" s="16" t="n"/>
      <c r="F100" s="16" t="n"/>
      <c r="G100" s="16" t="n"/>
      <c r="H100" s="36" t="n"/>
      <c r="I100" s="36" t="n"/>
      <c r="J100" s="16" t="n"/>
      <c r="K100" s="18">
        <f>IF(J100="","",IFERROR(VLOOKUP(J100,Assumptions!$A$5:$B$11,2,FALSE),""))</f>
        <v/>
      </c>
      <c r="L100" s="37" t="n"/>
      <c r="M100" s="38">
        <f>IF(OR(K100="",L100=""),"",IFERROR(K100*L100,""))</f>
        <v/>
      </c>
      <c r="N100" s="36" t="n"/>
      <c r="O100" s="21" t="n"/>
      <c r="P100" s="22">
        <f>IF(OR(A100="",I100="",O100="Won",O100="Lost"),"",IFERROR(I100-TODAY(),""))</f>
        <v/>
      </c>
      <c r="Q100" s="23">
        <f>IF(A100="","",IF(OR(AND(O100="Won",J100&lt;&gt;"Closed Won"),AND(O100="Lost",J100&lt;&gt;"Closed Lost"),AND(J100="Closed Won",O100&lt;&gt;"Won"),AND(J100="Closed Lost",O100&lt;&gt;"Lost")),"Check stage/status",IF(OR(O100="Won",O100="Lost"),"",IF(I100="","Add target date",IF(I100&lt;TODAY(),"Target date passed",IF(N100="","Add follow-up date",IF(N100&lt;TODAY(),"Follow-up overdue","")))))))</f>
        <v/>
      </c>
    </row>
    <row r="101">
      <c r="A101" s="16" t="n"/>
      <c r="B101" s="16" t="n"/>
      <c r="C101" s="16" t="n"/>
      <c r="D101" s="16" t="n"/>
      <c r="E101" s="16" t="n"/>
      <c r="F101" s="16" t="n"/>
      <c r="G101" s="16" t="n"/>
      <c r="H101" s="36" t="n"/>
      <c r="I101" s="36" t="n"/>
      <c r="J101" s="16" t="n"/>
      <c r="K101" s="24">
        <f>IF(J101="","",IFERROR(VLOOKUP(J101,Assumptions!$A$5:$B$11,2,FALSE),""))</f>
        <v/>
      </c>
      <c r="L101" s="37" t="n"/>
      <c r="M101" s="34">
        <f>IF(OR(K101="",L101=""),"",IFERROR(K101*L101,""))</f>
        <v/>
      </c>
      <c r="N101" s="36" t="n"/>
      <c r="O101" s="21" t="n"/>
      <c r="P101" s="25">
        <f>IF(OR(A101="",I101="",O101="Won",O101="Lost"),"",IFERROR(I101-TODAY(),""))</f>
        <v/>
      </c>
      <c r="Q101" s="4">
        <f>IF(A101="","",IF(OR(AND(O101="Won",J101&lt;&gt;"Closed Won"),AND(O101="Lost",J101&lt;&gt;"Closed Lost"),AND(J101="Closed Won",O101&lt;&gt;"Won"),AND(J101="Closed Lost",O101&lt;&gt;"Lost")),"Check stage/status",IF(OR(O101="Won",O101="Lost"),"",IF(I101="","Add target date",IF(I101&lt;TODAY(),"Target date passed",IF(N101="","Add follow-up date",IF(N101&lt;TODAY(),"Follow-up overdue","")))))))</f>
        <v/>
      </c>
    </row>
    <row r="102">
      <c r="A102" s="16" t="n"/>
      <c r="B102" s="16" t="n"/>
      <c r="C102" s="16" t="n"/>
      <c r="D102" s="16" t="n"/>
      <c r="E102" s="16" t="n"/>
      <c r="F102" s="16" t="n"/>
      <c r="G102" s="16" t="n"/>
      <c r="H102" s="36" t="n"/>
      <c r="I102" s="36" t="n"/>
      <c r="J102" s="16" t="n"/>
      <c r="K102" s="18">
        <f>IF(J102="","",IFERROR(VLOOKUP(J102,Assumptions!$A$5:$B$11,2,FALSE),""))</f>
        <v/>
      </c>
      <c r="L102" s="37" t="n"/>
      <c r="M102" s="38">
        <f>IF(OR(K102="",L102=""),"",IFERROR(K102*L102,""))</f>
        <v/>
      </c>
      <c r="N102" s="36" t="n"/>
      <c r="O102" s="21" t="n"/>
      <c r="P102" s="22">
        <f>IF(OR(A102="",I102="",O102="Won",O102="Lost"),"",IFERROR(I102-TODAY(),""))</f>
        <v/>
      </c>
      <c r="Q102" s="23">
        <f>IF(A102="","",IF(OR(AND(O102="Won",J102&lt;&gt;"Closed Won"),AND(O102="Lost",J102&lt;&gt;"Closed Lost"),AND(J102="Closed Won",O102&lt;&gt;"Won"),AND(J102="Closed Lost",O102&lt;&gt;"Lost")),"Check stage/status",IF(OR(O102="Won",O102="Lost"),"",IF(I102="","Add target date",IF(I102&lt;TODAY(),"Target date passed",IF(N102="","Add follow-up date",IF(N102&lt;TODAY(),"Follow-up overdue","")))))))</f>
        <v/>
      </c>
    </row>
    <row r="103">
      <c r="A103" s="16" t="n"/>
      <c r="B103" s="16" t="n"/>
      <c r="C103" s="16" t="n"/>
      <c r="D103" s="16" t="n"/>
      <c r="E103" s="16" t="n"/>
      <c r="F103" s="16" t="n"/>
      <c r="G103" s="16" t="n"/>
      <c r="H103" s="36" t="n"/>
      <c r="I103" s="36" t="n"/>
      <c r="J103" s="16" t="n"/>
      <c r="K103" s="24">
        <f>IF(J103="","",IFERROR(VLOOKUP(J103,Assumptions!$A$5:$B$11,2,FALSE),""))</f>
        <v/>
      </c>
      <c r="L103" s="37" t="n"/>
      <c r="M103" s="34">
        <f>IF(OR(K103="",L103=""),"",IFERROR(K103*L103,""))</f>
        <v/>
      </c>
      <c r="N103" s="36" t="n"/>
      <c r="O103" s="21" t="n"/>
      <c r="P103" s="25">
        <f>IF(OR(A103="",I103="",O103="Won",O103="Lost"),"",IFERROR(I103-TODAY(),""))</f>
        <v/>
      </c>
      <c r="Q103" s="4">
        <f>IF(A103="","",IF(OR(AND(O103="Won",J103&lt;&gt;"Closed Won"),AND(O103="Lost",J103&lt;&gt;"Closed Lost"),AND(J103="Closed Won",O103&lt;&gt;"Won"),AND(J103="Closed Lost",O103&lt;&gt;"Lost")),"Check stage/status",IF(OR(O103="Won",O103="Lost"),"",IF(I103="","Add target date",IF(I103&lt;TODAY(),"Target date passed",IF(N103="","Add follow-up date",IF(N103&lt;TODAY(),"Follow-up overdue","")))))))</f>
        <v/>
      </c>
    </row>
  </sheetData>
  <autoFilter ref="A3:Q103"/>
  <conditionalFormatting sqref="A4:A103">
    <cfRule type="expression" priority="1" dxfId="0">
      <formula>AND($A4&lt;&gt;"",COUNTIF($A$4:$A$103,$A4)&gt;1)</formula>
    </cfRule>
  </conditionalFormatting>
  <conditionalFormatting sqref="O4:O103">
    <cfRule type="expression" priority="2" dxfId="1">
      <formula>$O4="Won"</formula>
    </cfRule>
    <cfRule type="expression" priority="3" dxfId="0">
      <formula>$O4="Lost"</formula>
    </cfRule>
  </conditionalFormatting>
  <conditionalFormatting sqref="P4:P103">
    <cfRule type="expression" priority="4" dxfId="0">
      <formula>AND(ISNUMBER($P4),$P4&lt;0)</formula>
    </cfRule>
  </conditionalFormatting>
  <conditionalFormatting sqref="Q4:Q103">
    <cfRule type="expression" priority="5" dxfId="0">
      <formula>$Q4&lt;&gt;""</formula>
    </cfRule>
  </conditionalFormatting>
  <dataValidations count="8">
    <dataValidation sqref="D4:D103" showDropDown="0" showInputMessage="1" showErrorMessage="1" allowBlank="0" errorTitle="Choose a listed concern" error="Choose a pest concern from the editable Assumptions list." promptTitle="Pest concern" prompt="Choose the primary concern for this opportunity." type="list">
      <formula1>Assumptions!$D$5:$D$10</formula1>
    </dataValidation>
    <dataValidation sqref="E4:E103" showDropDown="0" showInputMessage="1" showErrorMessage="1" allowBlank="0" errorTitle="Choose a listed service" error="Choose a proposed service from the editable Assumptions list." promptTitle="Proposed service" prompt="Choose the service being discussed." type="list">
      <formula1>Assumptions!$E$5:$E$10</formula1>
    </dataValidation>
    <dataValidation sqref="F4:F103" showDropDown="0" showInputMessage="1" showErrorMessage="1" allowBlank="0" errorTitle="Choose a listed route" error="Choose a route from the editable Assumptions list." promptTitle="Route" prompt="Choose a planning route." type="list">
      <formula1>Assumptions!$F$5:$F$8</formula1>
    </dataValidation>
    <dataValidation sqref="G4:G103" showDropDown="0" showInputMessage="1" showErrorMessage="1" allowBlank="0" errorTitle="Choose a listed owner" error="Choose an opportunity owner from the editable Assumptions list." promptTitle="Opportunity owner" prompt="Choose the person responsible for the next sales step." type="list">
      <formula1>Assumptions!$G$5:$G$8</formula1>
    </dataValidation>
    <dataValidation sqref="J4:J103" showDropDown="0" showInputMessage="1" showErrorMessage="1" allowBlank="0" errorTitle="Choose a listed stage" error="Choose a sales stage from the editable Assumptions list." promptTitle="Sales stage" prompt="The stage determines the planning probability." type="list">
      <formula1>Assumptions!$A$5:$A$11</formula1>
    </dataValidation>
    <dataValidation sqref="O4:O103" showDropDown="0" showInputMessage="1" showErrorMessage="1" allowBlank="0" errorTitle="Choose a listed status" error="Choose a status from the editable Assumptions list." promptTitle="Opportunity status" prompt="Choose Open, On Hold, Won, or Lost." type="list">
      <formula1>Assumptions!$H$5:$H$8</formula1>
    </dataValidation>
    <dataValidation sqref="H4:I103 N4:N103" showDropDown="0" showInputMessage="1" showErrorMessage="1" allowBlank="0" errorTitle="Date outside planning range" error="Enter a date within the editable range on the Assumptions sheet." promptTitle="Planning date" prompt="Use MM/DD/YYYY within the editable planning range." type="date" operator="between">
      <formula1>Assumptions!$K$7</formula1>
      <formula2>Assumptions!$K$8</formula2>
    </dataValidation>
    <dataValidation sqref="L4:L103" showDropDown="0" showInputMessage="1" showErrorMessage="1" allowBlank="0" errorTitle="Quoted amount outside range" error="Enter an amount within the editable limits on the Assumptions sheet." promptTitle="Quoted amount" prompt="Enter the current quoted amount in US dollars." type="decimal" operator="between">
      <formula1>Assumptions!$K$5</formula1>
      <formula2>Assumptions!$K$6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" customWidth="1" min="3" max="3"/>
    <col width="18" customWidth="1" min="4" max="4"/>
    <col width="26" customWidth="1" min="5" max="5"/>
    <col width="20" customWidth="1" min="6" max="6"/>
    <col width="29" customWidth="1" min="7" max="7"/>
    <col width="14" customWidth="1" min="8" max="8"/>
    <col width="3" customWidth="1" min="9" max="9"/>
    <col width="25" customWidth="1" min="10" max="10"/>
    <col width="16" customWidth="1" min="11" max="11"/>
    <col width="18" customWidth="1" min="12" max="12"/>
  </cols>
  <sheetData>
    <row r="1" ht="28" customHeight="1">
      <c r="A1" s="1" t="inlineStr">
        <is>
          <t>Assumptions &amp; Lists</t>
        </is>
      </c>
    </row>
    <row r="2" ht="22" customHeight="1">
      <c r="A2" s="2" t="inlineStr">
        <is>
          <t>Yellow cells are editable. Update choices and limits before using the forecast.</t>
        </is>
      </c>
    </row>
    <row r="3"/>
    <row r="4" ht="32" customHeight="1">
      <c r="A4" s="11" t="inlineStr">
        <is>
          <t>Sales Stage</t>
        </is>
      </c>
      <c r="B4" s="11" t="inlineStr">
        <is>
          <t>Probability</t>
        </is>
      </c>
      <c r="D4" s="11" t="inlineStr">
        <is>
          <t>Pest Concern</t>
        </is>
      </c>
      <c r="E4" s="11" t="inlineStr">
        <is>
          <t>Proposed Service</t>
        </is>
      </c>
      <c r="F4" s="11" t="inlineStr">
        <is>
          <t>Route</t>
        </is>
      </c>
      <c r="G4" s="11" t="inlineStr">
        <is>
          <t>Opportunity Owner</t>
        </is>
      </c>
      <c r="H4" s="11" t="inlineStr">
        <is>
          <t>Status</t>
        </is>
      </c>
      <c r="J4" s="3" t="inlineStr">
        <is>
          <t>Setting</t>
        </is>
      </c>
      <c r="K4" s="3" t="inlineStr">
        <is>
          <t>Value</t>
        </is>
      </c>
      <c r="L4" s="3" t="inlineStr">
        <is>
          <t>Unit or Purpose</t>
        </is>
      </c>
    </row>
    <row r="5">
      <c r="A5" s="16" t="inlineStr">
        <is>
          <t>New Lead</t>
        </is>
      </c>
      <c r="B5" s="26" t="n">
        <v>0.1</v>
      </c>
      <c r="C5" s="27" t="n"/>
      <c r="D5" s="16" t="inlineStr">
        <is>
          <t>Ants</t>
        </is>
      </c>
      <c r="E5" s="16" t="inlineStr">
        <is>
          <t>General Pest Service</t>
        </is>
      </c>
      <c r="F5" s="16" t="inlineStr">
        <is>
          <t>Demo Route Alpha</t>
        </is>
      </c>
      <c r="G5" s="16" t="inlineStr">
        <is>
          <t>Avery Example (Fictional)</t>
        </is>
      </c>
      <c r="H5" s="16" t="inlineStr">
        <is>
          <t>Open</t>
        </is>
      </c>
      <c r="I5" s="27" t="n"/>
      <c r="J5" s="4" t="inlineStr">
        <is>
          <t>Minimum quoted amount</t>
        </is>
      </c>
      <c r="K5" s="39" t="n">
        <v>0</v>
      </c>
      <c r="L5" s="4" t="inlineStr">
        <is>
          <t>US dollars</t>
        </is>
      </c>
    </row>
    <row r="6">
      <c r="A6" s="16" t="inlineStr">
        <is>
          <t>Qualified</t>
        </is>
      </c>
      <c r="B6" s="26" t="n">
        <v>0.25</v>
      </c>
      <c r="C6" s="27" t="n"/>
      <c r="D6" s="16" t="inlineStr">
        <is>
          <t>Cockroaches</t>
        </is>
      </c>
      <c r="E6" s="16" t="inlineStr">
        <is>
          <t>Rodent Inspection</t>
        </is>
      </c>
      <c r="F6" s="16" t="inlineStr">
        <is>
          <t>Demo Route Bravo</t>
        </is>
      </c>
      <c r="G6" s="16" t="inlineStr">
        <is>
          <t>Jordan Sample (Fictional)</t>
        </is>
      </c>
      <c r="H6" s="16" t="inlineStr">
        <is>
          <t>On Hold</t>
        </is>
      </c>
      <c r="I6" s="27" t="n"/>
      <c r="J6" s="4" t="inlineStr">
        <is>
          <t>Maximum quoted amount</t>
        </is>
      </c>
      <c r="K6" s="39" t="n">
        <v>100000</v>
      </c>
      <c r="L6" s="4" t="inlineStr">
        <is>
          <t>US dollars</t>
        </is>
      </c>
    </row>
    <row r="7">
      <c r="A7" s="16" t="inlineStr">
        <is>
          <t>Site Review</t>
        </is>
      </c>
      <c r="B7" s="26" t="n">
        <v>0.45</v>
      </c>
      <c r="C7" s="27" t="n"/>
      <c r="D7" s="16" t="inlineStr">
        <is>
          <t>Rodents</t>
        </is>
      </c>
      <c r="E7" s="16" t="inlineStr">
        <is>
          <t>Termite Inspection</t>
        </is>
      </c>
      <c r="F7" s="16" t="inlineStr">
        <is>
          <t>Demo Route Cedar</t>
        </is>
      </c>
      <c r="G7" s="16" t="inlineStr">
        <is>
          <t>Morgan Demo (Fictional)</t>
        </is>
      </c>
      <c r="H7" s="16" t="inlineStr">
        <is>
          <t>Won</t>
        </is>
      </c>
      <c r="I7" s="27" t="n"/>
      <c r="J7" s="4" t="inlineStr">
        <is>
          <t>Earliest entry date</t>
        </is>
      </c>
      <c r="K7" s="40" t="n">
        <v>45911</v>
      </c>
      <c r="L7" s="4" t="inlineStr">
        <is>
          <t>MM/DD/YYYY</t>
        </is>
      </c>
    </row>
    <row r="8">
      <c r="A8" s="16" t="inlineStr">
        <is>
          <t>Proposal Sent</t>
        </is>
      </c>
      <c r="B8" s="26" t="n">
        <v>0.65</v>
      </c>
      <c r="C8" s="27" t="n"/>
      <c r="D8" s="16" t="inlineStr">
        <is>
          <t>Termites</t>
        </is>
      </c>
      <c r="E8" s="16" t="inlineStr">
        <is>
          <t>Mosquito Service</t>
        </is>
      </c>
      <c r="F8" s="16" t="inlineStr">
        <is>
          <t>Demo Route Delta</t>
        </is>
      </c>
      <c r="G8" s="16" t="inlineStr">
        <is>
          <t>Riley Placeholder (Fictional)</t>
        </is>
      </c>
      <c r="H8" s="16" t="inlineStr">
        <is>
          <t>Lost</t>
        </is>
      </c>
      <c r="I8" s="27" t="n"/>
      <c r="J8" s="4" t="inlineStr">
        <is>
          <t>Latest planning date</t>
        </is>
      </c>
      <c r="K8" s="40" t="n">
        <v>47006</v>
      </c>
      <c r="L8" s="4" t="inlineStr">
        <is>
          <t>MM/DD/YYYY</t>
        </is>
      </c>
    </row>
    <row r="9">
      <c r="A9" s="16" t="inlineStr">
        <is>
          <t>Verbal Yes</t>
        </is>
      </c>
      <c r="B9" s="26" t="n">
        <v>0.85</v>
      </c>
      <c r="C9" s="27" t="n"/>
      <c r="D9" s="16" t="inlineStr">
        <is>
          <t>Mosquitoes</t>
        </is>
      </c>
      <c r="E9" s="16" t="inlineStr">
        <is>
          <t>Exterior Perimeter Service</t>
        </is>
      </c>
      <c r="F9" s="16" t="n"/>
      <c r="G9" s="16" t="n"/>
      <c r="H9" s="16" t="n"/>
      <c r="I9" s="27" t="n"/>
      <c r="J9" s="4" t="inlineStr">
        <is>
          <t>Forecast horizon</t>
        </is>
      </c>
      <c r="K9" s="30" t="n">
        <v>30</v>
      </c>
      <c r="L9" s="4" t="inlineStr">
        <is>
          <t>days</t>
        </is>
      </c>
    </row>
    <row r="10">
      <c r="A10" s="16" t="inlineStr">
        <is>
          <t>Closed Won</t>
        </is>
      </c>
      <c r="B10" s="26" t="n">
        <v>1</v>
      </c>
      <c r="C10" s="27" t="n"/>
      <c r="D10" s="16" t="inlineStr">
        <is>
          <t>Wasps</t>
        </is>
      </c>
      <c r="E10" s="16" t="inlineStr">
        <is>
          <t>Commercial Pest Service</t>
        </is>
      </c>
      <c r="F10" s="16" t="n"/>
      <c r="G10" s="16" t="n"/>
      <c r="H10" s="16" t="n"/>
      <c r="I10" s="27" t="n"/>
      <c r="J10" s="31" t="n"/>
      <c r="K10" s="31" t="n"/>
      <c r="L10" s="31" t="n"/>
    </row>
    <row r="11">
      <c r="A11" s="16" t="inlineStr">
        <is>
          <t>Closed Lost</t>
        </is>
      </c>
      <c r="B11" s="26" t="n">
        <v>0</v>
      </c>
      <c r="C11" s="27" t="n"/>
      <c r="D11" s="16" t="n"/>
      <c r="E11" s="16" t="n"/>
      <c r="F11" s="16" t="n"/>
      <c r="G11" s="16" t="n"/>
      <c r="H11" s="16" t="n"/>
      <c r="I11" s="27" t="n"/>
      <c r="J11" s="31" t="n"/>
      <c r="K11" s="31" t="n"/>
      <c r="L11" s="31" t="n"/>
    </row>
    <row r="12"/>
    <row r="13">
      <c r="A13" s="2" t="inlineStr">
        <is>
          <t>Probabilities are planning assumptions, not guarantees. Review all alerts manually.</t>
        </is>
      </c>
    </row>
  </sheetData>
  <autoFilter ref="A4:L11"/>
  <conditionalFormatting sqref="B5:B11">
    <cfRule type="expression" priority="1" dxfId="0">
      <formula>OR(B5&lt;0,B5&gt;1)</formula>
    </cfRule>
  </conditionalFormatting>
  <conditionalFormatting sqref="K6">
    <cfRule type="expression" priority="2" dxfId="0">
      <formula>K6&lt;K5</formula>
    </cfRule>
  </conditionalFormatting>
  <conditionalFormatting sqref="K8">
    <cfRule type="expression" priority="3" dxfId="0">
      <formula>K8&lt;K7</formula>
    </cfRule>
  </conditionalFormatting>
  <dataValidations count="3">
    <dataValidation sqref="B5:B11" showDropDown="0" showInputMessage="1" showErrorMessage="1" allowBlank="0" errorTitle="Probability required" error="Enter a probability from 0% through 100%." promptTitle="Stage probability" prompt="Enter an editable planning probability from 0% through 100%." type="decimal" operator="between">
      <formula1>0</formula1>
      <formula2>1</formula2>
    </dataValidation>
    <dataValidation sqref="K5:K6" showDropDown="0" showInputMessage="1" showErrorMessage="1" allowBlank="0" errorTitle="Nonnegative amount required" error="Enter zero or a positive US dollar amount." promptTitle="Quoted amount limit" prompt="Enter zero or a positive amount." type="decimal" operator="greaterThanOrEqual">
      <formula1>0</formula1>
    </dataValidation>
    <dataValidation sqref="K9" showDropDown="0" showInputMessage="1" showErrorMessage="1" allowBlank="0" errorTitle="Positive day count required" error="Enter a whole number of at least 1 day." promptTitle="Forecast horizon" prompt="Enter the number of calendar days to include." type="whole" operator="greaterThanOrEqual">
      <formula1>1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</dc:creator>
  <dc:title xmlns:dc="http://purl.org/dc/elements/1.1/">Pest Control Sales Pipeline Spreadsheet</dc:title>
  <dc:description xmlns:dc="http://purl.org/dc/elements/1.1/">A sales pipeline workbook using fictional examples and editable assumptions.</dc:description>
  <dc:subject xmlns:dc="http://purl.org/dc/elements/1.1/">Forecast fictional pest control sales opportunities</dc:subject>
  <dcterms:created xmlns:dcterms="http://purl.org/dc/terms/" xmlns:xsi="http://www.w3.org/2001/XMLSchema-instance" xsi:type="dcterms:W3CDTF">2026-09-11T05:35:29Z</dcterms:created>
  <dcterms:modified xmlns:dcterms="http://purl.org/dc/terms/" xmlns:xsi="http://www.w3.org/2001/XMLSchema-instance" xsi:type="dcterms:W3CDTF">2026-09-11T05:35:29+00:00Z</dcterms:modified>
</cp:coreProperties>
</file>