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lan Compariso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'Plan Comparison'!$A$4:$U$104</definedName>
    <definedName name="_xlnm._FilterDatabase" localSheetId="2" hidden="1">'Assumptions'!$A$4:$D$30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53D"/>
      <sz val="10"/>
    </font>
    <font>
      <name val="Calibri"/>
      <b val="1"/>
      <color rgb="00FFFFFF"/>
      <sz val="11"/>
    </font>
    <font>
      <name val="Calibri"/>
      <b val="1"/>
      <color rgb="0024353D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8F1EE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Cost by Plan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'Summary'!$A$17:$A$26</f>
            </numRef>
          </cat>
          <val>
            <numRef>
              <f>'Summary'!$B$17:$B$26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Annual Cost ($)</a:t>
                </a:r>
              </a:p>
            </rich>
          </tx>
        </title>
        <numFmt formatCode="$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" customWidth="1" min="3" max="3"/>
    <col width="27" customWidth="1" min="4" max="4"/>
    <col width="47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Pest Control Service Plan Comparison Summary</t>
        </is>
      </c>
      <c r="B1" s="31" t="n"/>
      <c r="C1" s="31" t="n"/>
      <c r="D1" s="31" t="n"/>
      <c r="E1" s="31" t="n"/>
      <c r="F1" s="31" t="n"/>
      <c r="G1" s="31" t="n"/>
      <c r="H1" s="32" t="n"/>
    </row>
    <row r="2" ht="23" customHeight="1">
      <c r="A2" s="2" t="inlineStr">
        <is>
          <t>Calculated from entered plan options. All included sample records are fictional.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 ht="30" customHeight="1">
      <c r="A4" s="4" t="inlineStr">
        <is>
          <t>Calculated Indicator</t>
        </is>
      </c>
      <c r="B4" s="4" t="inlineStr">
        <is>
          <t>Value</t>
        </is>
      </c>
      <c r="D4" s="5" t="inlineStr">
        <is>
          <t>Lowest-Cost Entered Option</t>
        </is>
      </c>
      <c r="E4" s="5" t="inlineStr">
        <is>
          <t>Calculated Value</t>
        </is>
      </c>
    </row>
    <row r="5">
      <c r="A5" s="6" t="inlineStr">
        <is>
          <t>Plan Options Entered</t>
        </is>
      </c>
      <c r="B5" s="7">
        <f>COUNTIF('Plan Comparison'!$A$5:$A$104,"&lt;&gt;")</f>
        <v/>
      </c>
      <c r="D5" s="6" t="inlineStr">
        <is>
          <t>Plan Option</t>
        </is>
      </c>
      <c r="E5" s="8">
        <f>IF(COUNT('Plan Comparison'!$S$5:$S$104)=0,"",IFERROR(INDEX('Plan Comparison'!$A$5:$A$104,MATCH(MIN('Plan Comparison'!$S$5:$S$104),'Plan Comparison'!$S$5:$S$104,0)),""))</f>
        <v/>
      </c>
    </row>
    <row r="6">
      <c r="A6" s="9" t="inlineStr">
        <is>
          <t>Shortlisted Options</t>
        </is>
      </c>
      <c r="B6" s="10">
        <f>COUNTIF('Plan Comparison'!$P$5:$P$104,"Shortlisted")</f>
        <v/>
      </c>
      <c r="D6" s="9" t="inlineStr">
        <is>
          <t>Customer</t>
        </is>
      </c>
      <c r="E6" s="11">
        <f>IF(COUNT('Plan Comparison'!$S$5:$S$104)=0,"",IFERROR(INDEX('Plan Comparison'!$B$5:$B$104,MATCH(MIN('Plan Comparison'!$S$5:$S$104),'Plan Comparison'!$S$5:$S$104,0)),""))</f>
        <v/>
      </c>
    </row>
    <row r="7">
      <c r="A7" s="6" t="inlineStr">
        <is>
          <t>Options Under Review</t>
        </is>
      </c>
      <c r="B7" s="7">
        <f>COUNTIF('Plan Comparison'!$P$5:$P$104,"Under Review")</f>
        <v/>
      </c>
      <c r="D7" s="6" t="inlineStr">
        <is>
          <t>Service Site</t>
        </is>
      </c>
      <c r="E7" s="8">
        <f>IF(COUNT('Plan Comparison'!$S$5:$S$104)=0,"",IFERROR(INDEX('Plan Comparison'!$C$5:$C$104,MATCH(MIN('Plan Comparison'!$S$5:$S$104),'Plan Comparison'!$S$5:$S$104,0)),""))</f>
        <v/>
      </c>
    </row>
    <row r="8">
      <c r="A8" s="9" t="inlineStr">
        <is>
          <t>Options Needing Human Review</t>
        </is>
      </c>
      <c r="B8" s="10">
        <f>COUNTIF('Plan Comparison'!$U$5:$U$104,"Review needed*")</f>
        <v/>
      </c>
      <c r="D8" s="9" t="inlineStr">
        <is>
          <t>Status</t>
        </is>
      </c>
      <c r="E8" s="11">
        <f>IF(COUNT('Plan Comparison'!$S$5:$S$104)=0,"",IFERROR(INDEX('Plan Comparison'!$P$5:$P$104,MATCH(MIN('Plan Comparison'!$S$5:$S$104),'Plan Comparison'!$S$5:$S$104,0)),""))</f>
        <v/>
      </c>
    </row>
    <row r="9">
      <c r="A9" s="6" t="inlineStr">
        <is>
          <t>Average Annual Customer Cost</t>
        </is>
      </c>
      <c r="B9" s="33">
        <f>IFERROR(AVERAGE('Plan Comparison'!$S$5:$S$104),"")</f>
        <v/>
      </c>
      <c r="D9" s="6" t="inlineStr">
        <is>
          <t>Quote Date</t>
        </is>
      </c>
      <c r="E9" s="13">
        <f>IF(COUNT('Plan Comparison'!$S$5:$S$104)=0,"",IFERROR(INDEX('Plan Comparison'!$D$5:$D$104,MATCH(MIN('Plan Comparison'!$S$5:$S$104),'Plan Comparison'!$S$5:$S$104,0)),""))</f>
        <v/>
      </c>
    </row>
    <row r="10">
      <c r="A10" s="9" t="inlineStr">
        <is>
          <t>Lowest Annual Customer Cost</t>
        </is>
      </c>
      <c r="B10" s="34">
        <f>IF(COUNT('Plan Comparison'!$S$5:$S$104)=0,"",MIN('Plan Comparison'!$S$5:$S$104))</f>
        <v/>
      </c>
      <c r="D10" s="9" t="inlineStr">
        <is>
          <t>Pest Concern</t>
        </is>
      </c>
      <c r="E10" s="11">
        <f>IF(COUNT('Plan Comparison'!$S$5:$S$104)=0,"",IFERROR(INDEX('Plan Comparison'!$E$5:$E$104,MATCH(MIN('Plan Comparison'!$S$5:$S$104),'Plan Comparison'!$S$5:$S$104,0)),""))</f>
        <v/>
      </c>
    </row>
    <row r="11">
      <c r="A11" s="6" t="inlineStr">
        <is>
          <t>Highest Annual Customer Cost</t>
        </is>
      </c>
      <c r="B11" s="33">
        <f>IF(COUNT('Plan Comparison'!$S$5:$S$104)=0,"",MAX('Plan Comparison'!$S$5:$S$104))</f>
        <v/>
      </c>
    </row>
    <row r="12">
      <c r="A12" s="9" t="inlineStr">
        <is>
          <t>Average Planned Visits</t>
        </is>
      </c>
      <c r="B12" s="35">
        <f>IFERROR(AVERAGE('Plan Comparison'!$G$5:$G$104),"")</f>
        <v/>
      </c>
    </row>
    <row r="13">
      <c r="A13" s="6" t="inlineStr">
        <is>
          <t>Options with Included Response Visits</t>
        </is>
      </c>
      <c r="B13" s="7">
        <f>COUNTIF('Plan Comparison'!$H$5:$H$104,"&gt;0")</f>
        <v/>
      </c>
    </row>
    <row r="14"/>
    <row r="15"/>
    <row r="16" ht="30" customHeight="1">
      <c r="A16" s="5" t="inlineStr">
        <is>
          <t>Plan Option</t>
        </is>
      </c>
      <c r="B16" s="5" t="inlineStr">
        <is>
          <t>Annual Customer Cost</t>
        </is>
      </c>
    </row>
    <row r="17">
      <c r="A17" s="16">
        <f>IF('Plan Comparison'!$A$5="","",'Plan Comparison'!$A$5)</f>
        <v/>
      </c>
      <c r="B17" s="33">
        <f>IF('Plan Comparison'!$S$5="","",'Plan Comparison'!$S$5)</f>
        <v/>
      </c>
    </row>
    <row r="18">
      <c r="A18" s="17">
        <f>IF('Plan Comparison'!$A$6="","",'Plan Comparison'!$A$6)</f>
        <v/>
      </c>
      <c r="B18" s="34">
        <f>IF('Plan Comparison'!$S$6="","",'Plan Comparison'!$S$6)</f>
        <v/>
      </c>
    </row>
    <row r="19">
      <c r="A19" s="16">
        <f>IF('Plan Comparison'!$A$7="","",'Plan Comparison'!$A$7)</f>
        <v/>
      </c>
      <c r="B19" s="33">
        <f>IF('Plan Comparison'!$S$7="","",'Plan Comparison'!$S$7)</f>
        <v/>
      </c>
    </row>
    <row r="20">
      <c r="A20" s="17">
        <f>IF('Plan Comparison'!$A$8="","",'Plan Comparison'!$A$8)</f>
        <v/>
      </c>
      <c r="B20" s="34">
        <f>IF('Plan Comparison'!$S$8="","",'Plan Comparison'!$S$8)</f>
        <v/>
      </c>
    </row>
    <row r="21">
      <c r="A21" s="16">
        <f>IF('Plan Comparison'!$A$9="","",'Plan Comparison'!$A$9)</f>
        <v/>
      </c>
      <c r="B21" s="33">
        <f>IF('Plan Comparison'!$S$9="","",'Plan Comparison'!$S$9)</f>
        <v/>
      </c>
    </row>
    <row r="22">
      <c r="A22" s="17">
        <f>IF('Plan Comparison'!$A$10="","",'Plan Comparison'!$A$10)</f>
        <v/>
      </c>
      <c r="B22" s="34">
        <f>IF('Plan Comparison'!$S$10="","",'Plan Comparison'!$S$10)</f>
        <v/>
      </c>
    </row>
    <row r="23">
      <c r="A23" s="16">
        <f>IF('Plan Comparison'!$A$11="","",'Plan Comparison'!$A$11)</f>
        <v/>
      </c>
      <c r="B23" s="33">
        <f>IF('Plan Comparison'!$S$11="","",'Plan Comparison'!$S$11)</f>
        <v/>
      </c>
    </row>
    <row r="24">
      <c r="A24" s="17">
        <f>IF('Plan Comparison'!$A$12="","",'Plan Comparison'!$A$12)</f>
        <v/>
      </c>
      <c r="B24" s="34">
        <f>IF('Plan Comparison'!$S$12="","",'Plan Comparison'!$S$12)</f>
        <v/>
      </c>
    </row>
    <row r="25">
      <c r="A25" s="16">
        <f>IF('Plan Comparison'!$A$13="","",'Plan Comparison'!$A$13)</f>
        <v/>
      </c>
      <c r="B25" s="33">
        <f>IF('Plan Comparison'!$S$13="","",'Plan Comparison'!$S$13)</f>
        <v/>
      </c>
    </row>
    <row r="26">
      <c r="A26" s="17">
        <f>IF('Plan Comparison'!$A$14="","",'Plan Comparison'!$A$14)</f>
        <v/>
      </c>
      <c r="B26" s="34">
        <f>IF('Plan Comparison'!$S$14="","",'Plan Comparison'!$S$14)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9" customWidth="1" min="2" max="2"/>
    <col width="42" customWidth="1" min="3" max="3"/>
    <col width="13" customWidth="1" min="4" max="4"/>
    <col width="24" customWidth="1" min="5" max="5"/>
    <col width="40" customWidth="1" min="6" max="6"/>
    <col width="14" customWidth="1" min="7" max="7"/>
    <col width="17" customWidth="1" min="8" max="8"/>
    <col width="15" customWidth="1" min="9" max="9"/>
    <col width="14" customWidth="1" min="10" max="10"/>
    <col width="16" customWidth="1" min="11" max="11"/>
    <col width="25" customWidth="1" min="12" max="12"/>
    <col width="16" customWidth="1" min="13" max="13"/>
    <col width="18" customWidth="1" min="14" max="14"/>
    <col width="40" customWidth="1" min="15" max="15"/>
    <col width="16" customWidth="1" min="16" max="16"/>
    <col width="16" customWidth="1" min="17" max="17"/>
    <col width="17" customWidth="1" min="18" max="18"/>
    <col width="18" customWidth="1" min="19" max="19"/>
    <col width="18" customWidth="1" min="20" max="20"/>
    <col width="34" customWidth="1" min="21" max="21"/>
  </cols>
  <sheetData>
    <row r="1" ht="28" customHeight="1">
      <c r="A1" s="1" t="inlineStr">
        <is>
          <t>Pest Control Service Plan Comparison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1" t="n"/>
      <c r="U1" s="32" t="n"/>
    </row>
    <row r="2" ht="23" customHeight="1">
      <c r="A2" s="2" t="inlineStr">
        <is>
          <t>All sample customers, sites, plans, and quotes are fictional. Yellow cells are editable; alerts require human review.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</row>
    <row r="3">
      <c r="A3" s="18" t="inlineStr">
        <is>
          <t>Annual costs use the editable billing multipliers on the Assumptions sheet.</t>
        </is>
      </c>
    </row>
    <row r="4" ht="46" customHeight="1">
      <c r="A4" s="4" t="inlineStr">
        <is>
          <t>Plan Option</t>
        </is>
      </c>
      <c r="B4" s="4" t="inlineStr">
        <is>
          <t>Customer</t>
        </is>
      </c>
      <c r="C4" s="4" t="inlineStr">
        <is>
          <t>Service Site</t>
        </is>
      </c>
      <c r="D4" s="4" t="inlineStr">
        <is>
          <t>Quote Date</t>
        </is>
      </c>
      <c r="E4" s="4" t="inlineStr">
        <is>
          <t>Pest Concern</t>
        </is>
      </c>
      <c r="F4" s="4" t="inlineStr">
        <is>
          <t>Core Service Coverage</t>
        </is>
      </c>
      <c r="G4" s="4" t="inlineStr">
        <is>
          <t>Planned Visits / Year</t>
        </is>
      </c>
      <c r="H4" s="4" t="inlineStr">
        <is>
          <t>Included Response Visits / Year</t>
        </is>
      </c>
      <c r="I4" s="4" t="inlineStr">
        <is>
          <t>Response Window Hours</t>
        </is>
      </c>
      <c r="J4" s="4" t="inlineStr">
        <is>
          <t>Quote Amount</t>
        </is>
      </c>
      <c r="K4" s="4" t="inlineStr">
        <is>
          <t>Billing Frequency</t>
        </is>
      </c>
      <c r="L4" s="4" t="inlineStr">
        <is>
          <t>Add-on</t>
        </is>
      </c>
      <c r="M4" s="4" t="inlineStr">
        <is>
          <t>Add-on Quote Amount</t>
        </is>
      </c>
      <c r="N4" s="4" t="inlineStr">
        <is>
          <t>Add-on Billing Frequency</t>
        </is>
      </c>
      <c r="O4" s="4" t="inlineStr">
        <is>
          <t>Customer Responsibility</t>
        </is>
      </c>
      <c r="P4" s="4" t="inlineStr">
        <is>
          <t>Status</t>
        </is>
      </c>
      <c r="Q4" s="4" t="inlineStr">
        <is>
          <t>Annual Base Cost</t>
        </is>
      </c>
      <c r="R4" s="4" t="inlineStr">
        <is>
          <t>Annual Add-on Cost</t>
        </is>
      </c>
      <c r="S4" s="4" t="inlineStr">
        <is>
          <t>Annual Customer Cost</t>
        </is>
      </c>
      <c r="T4" s="4" t="inlineStr">
        <is>
          <t>Cost per Planned Visit</t>
        </is>
      </c>
      <c r="U4" s="4" t="inlineStr">
        <is>
          <t>Human Review Alert</t>
        </is>
      </c>
    </row>
    <row r="5" ht="34" customHeight="1">
      <c r="A5" s="19" t="inlineStr">
        <is>
          <t>Fictional Plan A</t>
        </is>
      </c>
      <c r="B5" s="19" t="inlineStr">
        <is>
          <t>Fictional Customer — Blue Acorn Demo</t>
        </is>
      </c>
      <c r="C5" s="19" t="inlineStr">
        <is>
          <t>100 Imaginary Oak Ave, Exampleville, ZZ 00000</t>
        </is>
      </c>
      <c r="D5" s="20" t="n">
        <v>46216</v>
      </c>
      <c r="E5" s="19" t="inlineStr">
        <is>
          <t>General crawling insects</t>
        </is>
      </c>
      <c r="F5" s="19" t="inlineStr">
        <is>
          <t>Exterior inspection and stated crawling-insect coverage</t>
        </is>
      </c>
      <c r="G5" s="21" t="n">
        <v>4</v>
      </c>
      <c r="H5" s="21" t="n">
        <v>0</v>
      </c>
      <c r="I5" s="36" t="n">
        <v>0</v>
      </c>
      <c r="J5" s="37" t="n">
        <v>119</v>
      </c>
      <c r="K5" s="24" t="inlineStr">
        <is>
          <t>Quarterly</t>
        </is>
      </c>
      <c r="L5" s="19" t="inlineStr">
        <is>
          <t>None</t>
        </is>
      </c>
      <c r="M5" s="37" t="n"/>
      <c r="N5" s="24" t="n"/>
      <c r="O5" s="19" t="inlineStr">
        <is>
          <t>Provide access and complete stated preparation steps</t>
        </is>
      </c>
      <c r="P5" s="24" t="inlineStr">
        <is>
          <t>Draft</t>
        </is>
      </c>
      <c r="Q5" s="38">
        <f>IF(OR($A5="",$J5="",$K5=""),"",IFERROR($J5*VLOOKUP($K5,Assumptions!$B$5:$C$8,2,FALSE),""))</f>
        <v/>
      </c>
      <c r="R5" s="38">
        <f>IF($A5="","",IF($L5="","",IF($L5="None",0,IF(OR($M5="",$N5=""),"",IFERROR($M5*VLOOKUP($N5,Assumptions!$B$5:$C$8,2,FALSE),"")))))</f>
        <v/>
      </c>
      <c r="S5" s="38">
        <f>IF(OR($Q5="",$R5=""),"",SUM($Q5:$R5))</f>
        <v/>
      </c>
      <c r="T5" s="38">
        <f>IF(OR($S5="",$G5="",$G5=0),"",IFERROR($S5/$G5,""))</f>
        <v/>
      </c>
      <c r="U5" s="26">
        <f>IF($A5="","",IF($P5="","Review needed: choose status",IF(OR($J5="",$K5=""),"Review needed: base quote",IF($F5="","Review needed: coverage",IF(AND($H5&gt;0,OR($I5="",$I5=0)),"Review needed: response terms",IF(AND($L5&lt;&gt;"",$L5&lt;&gt;"None",OR($M5="",$N5="")),"Review needed: add-on quote",IF($O5="","Review needed: responsibility","Ready for human comparison")))))))</f>
        <v/>
      </c>
    </row>
    <row r="6" ht="34" customHeight="1">
      <c r="A6" s="19" t="inlineStr">
        <is>
          <t>Fictional Plan B</t>
        </is>
      </c>
      <c r="B6" s="19" t="inlineStr">
        <is>
          <t>Fictional Customer — Blue Acorn Demo</t>
        </is>
      </c>
      <c r="C6" s="19" t="inlineStr">
        <is>
          <t>100 Imaginary Oak Ave, Exampleville, ZZ 00000</t>
        </is>
      </c>
      <c r="D6" s="20" t="n">
        <v>46224</v>
      </c>
      <c r="E6" s="19" t="inlineStr">
        <is>
          <t>General crawling insects</t>
        </is>
      </c>
      <c r="F6" s="19" t="inlineStr">
        <is>
          <t>Interior and exterior inspection with six planned visits</t>
        </is>
      </c>
      <c r="G6" s="21" t="n">
        <v>6</v>
      </c>
      <c r="H6" s="21" t="n">
        <v>1</v>
      </c>
      <c r="I6" s="36" t="n">
        <v>48</v>
      </c>
      <c r="J6" s="37" t="n">
        <v>59</v>
      </c>
      <c r="K6" s="24" t="inlineStr">
        <is>
          <t>Monthly</t>
        </is>
      </c>
      <c r="L6" s="19" t="inlineStr">
        <is>
          <t>None</t>
        </is>
      </c>
      <c r="M6" s="37" t="n"/>
      <c r="N6" s="24" t="n"/>
      <c r="O6" s="19" t="inlineStr">
        <is>
          <t>Report activity and keep listed areas accessible</t>
        </is>
      </c>
      <c r="P6" s="24" t="inlineStr">
        <is>
          <t>Under Review</t>
        </is>
      </c>
      <c r="Q6" s="33">
        <f>IF(OR($A6="",$J6="",$K6=""),"",IFERROR($J6*VLOOKUP($K6,Assumptions!$B$5:$C$8,2,FALSE),""))</f>
        <v/>
      </c>
      <c r="R6" s="33">
        <f>IF($A6="","",IF($L6="","",IF($L6="None",0,IF(OR($M6="",$N6=""),"",IFERROR($M6*VLOOKUP($N6,Assumptions!$B$5:$C$8,2,FALSE),"")))))</f>
        <v/>
      </c>
      <c r="S6" s="33">
        <f>IF(OR($Q6="",$R6=""),"",SUM($Q6:$R6))</f>
        <v/>
      </c>
      <c r="T6" s="33">
        <f>IF(OR($S6="",$G6="",$G6=0),"",IFERROR($S6/$G6,""))</f>
        <v/>
      </c>
      <c r="U6" s="8">
        <f>IF($A6="","",IF($P6="","Review needed: choose status",IF(OR($J6="",$K6=""),"Review needed: base quote",IF($F6="","Review needed: coverage",IF(AND($H6&gt;0,OR($I6="",$I6=0)),"Review needed: response terms",IF(AND($L6&lt;&gt;"",$L6&lt;&gt;"None",OR($M6="",$N6="")),"Review needed: add-on quote",IF($O6="","Review needed: responsibility","Ready for human comparison")))))))</f>
        <v/>
      </c>
    </row>
    <row r="7" ht="34" customHeight="1">
      <c r="A7" s="19" t="inlineStr">
        <is>
          <t>Fictional Plan C</t>
        </is>
      </c>
      <c r="B7" s="19" t="inlineStr">
        <is>
          <t>Fictional Customer — Blue Acorn Demo</t>
        </is>
      </c>
      <c r="C7" s="19" t="inlineStr">
        <is>
          <t>100 Imaginary Oak Ave, Exampleville, ZZ 00000</t>
        </is>
      </c>
      <c r="D7" s="20" t="n">
        <v>46231</v>
      </c>
      <c r="E7" s="19" t="inlineStr">
        <is>
          <t>Mosquitoes</t>
        </is>
      </c>
      <c r="F7" s="19" t="inlineStr">
        <is>
          <t>Eight planned exterior visits and two response visits</t>
        </is>
      </c>
      <c r="G7" s="21" t="n">
        <v>8</v>
      </c>
      <c r="H7" s="21" t="n">
        <v>2</v>
      </c>
      <c r="I7" s="36" t="n">
        <v>24</v>
      </c>
      <c r="J7" s="37" t="n">
        <v>199</v>
      </c>
      <c r="K7" s="24" t="inlineStr">
        <is>
          <t>Quarterly</t>
        </is>
      </c>
      <c r="L7" s="19" t="inlineStr">
        <is>
          <t>Mosquito service</t>
        </is>
      </c>
      <c r="M7" s="37" t="n">
        <v>35</v>
      </c>
      <c r="N7" s="24" t="inlineStr">
        <is>
          <t>Monthly</t>
        </is>
      </c>
      <c r="O7" s="19" t="inlineStr">
        <is>
          <t>Confirm access dates and remove standing-water containers</t>
        </is>
      </c>
      <c r="P7" s="24" t="inlineStr">
        <is>
          <t>Shortlisted</t>
        </is>
      </c>
      <c r="Q7" s="38">
        <f>IF(OR($A7="",$J7="",$K7=""),"",IFERROR($J7*VLOOKUP($K7,Assumptions!$B$5:$C$8,2,FALSE),""))</f>
        <v/>
      </c>
      <c r="R7" s="38">
        <f>IF($A7="","",IF($L7="","",IF($L7="None",0,IF(OR($M7="",$N7=""),"",IFERROR($M7*VLOOKUP($N7,Assumptions!$B$5:$C$8,2,FALSE),"")))))</f>
        <v/>
      </c>
      <c r="S7" s="38">
        <f>IF(OR($Q7="",$R7=""),"",SUM($Q7:$R7))</f>
        <v/>
      </c>
      <c r="T7" s="38">
        <f>IF(OR($S7="",$G7="",$G7=0),"",IFERROR($S7/$G7,""))</f>
        <v/>
      </c>
      <c r="U7" s="26">
        <f>IF($A7="","",IF($P7="","Review needed: choose status",IF(OR($J7="",$K7=""),"Review needed: base quote",IF($F7="","Review needed: coverage",IF(AND($H7&gt;0,OR($I7="",$I7=0)),"Review needed: response terms",IF(AND($L7&lt;&gt;"",$L7&lt;&gt;"None",OR($M7="",$N7="")),"Review needed: add-on quote",IF($O7="","Review needed: responsibility","Ready for human comparison")))))))</f>
        <v/>
      </c>
    </row>
    <row r="8" ht="34" customHeight="1">
      <c r="A8" s="19" t="inlineStr">
        <is>
          <t>Fictional Plan D</t>
        </is>
      </c>
      <c r="B8" s="19" t="inlineStr">
        <is>
          <t>Fictional Customer — Blue Acorn Demo</t>
        </is>
      </c>
      <c r="C8" s="19" t="inlineStr">
        <is>
          <t>100 Imaginary Oak Ave, Exampleville, ZZ 00000</t>
        </is>
      </c>
      <c r="D8" s="20" t="n">
        <v>46238</v>
      </c>
      <c r="E8" s="19" t="inlineStr">
        <is>
          <t>Rodents</t>
        </is>
      </c>
      <c r="F8" s="19" t="inlineStr">
        <is>
          <t>Three planned inspections with stated rodent monitoring</t>
        </is>
      </c>
      <c r="G8" s="21" t="n">
        <v>3</v>
      </c>
      <c r="H8" s="21" t="n">
        <v>1</v>
      </c>
      <c r="I8" s="36" t="n">
        <v>72</v>
      </c>
      <c r="J8" s="37" t="n">
        <v>525</v>
      </c>
      <c r="K8" s="24" t="inlineStr">
        <is>
          <t>Annual</t>
        </is>
      </c>
      <c r="L8" s="19" t="inlineStr">
        <is>
          <t>Rodent monitoring</t>
        </is>
      </c>
      <c r="M8" s="37" t="n">
        <v>120</v>
      </c>
      <c r="N8" s="24" t="inlineStr">
        <is>
          <t>Annual</t>
        </is>
      </c>
      <c r="O8" s="19" t="inlineStr">
        <is>
          <t>Approve separately quoted exclusion work if desired</t>
        </is>
      </c>
      <c r="P8" s="24" t="inlineStr">
        <is>
          <t>Shortlisted</t>
        </is>
      </c>
      <c r="Q8" s="33">
        <f>IF(OR($A8="",$J8="",$K8=""),"",IFERROR($J8*VLOOKUP($K8,Assumptions!$B$5:$C$8,2,FALSE),""))</f>
        <v/>
      </c>
      <c r="R8" s="33">
        <f>IF($A8="","",IF($L8="","",IF($L8="None",0,IF(OR($M8="",$N8=""),"",IFERROR($M8*VLOOKUP($N8,Assumptions!$B$5:$C$8,2,FALSE),"")))))</f>
        <v/>
      </c>
      <c r="S8" s="33">
        <f>IF(OR($Q8="",$R8=""),"",SUM($Q8:$R8))</f>
        <v/>
      </c>
      <c r="T8" s="33">
        <f>IF(OR($S8="",$G8="",$G8=0),"",IFERROR($S8/$G8,""))</f>
        <v/>
      </c>
      <c r="U8" s="8">
        <f>IF($A8="","",IF($P8="","Review needed: choose status",IF(OR($J8="",$K8=""),"Review needed: base quote",IF($F8="","Review needed: coverage",IF(AND($H8&gt;0,OR($I8="",$I8=0)),"Review needed: response terms",IF(AND($L8&lt;&gt;"",$L8&lt;&gt;"None",OR($M8="",$N8="")),"Review needed: add-on quote",IF($O8="","Review needed: responsibility","Ready for human comparison")))))))</f>
        <v/>
      </c>
    </row>
    <row r="9" ht="34" customHeight="1">
      <c r="A9" s="19" t="inlineStr">
        <is>
          <t>Fictional Plan E</t>
        </is>
      </c>
      <c r="B9" s="19" t="inlineStr">
        <is>
          <t>Fictional Customer — Blue Acorn Demo</t>
        </is>
      </c>
      <c r="C9" s="19" t="inlineStr">
        <is>
          <t>100 Imaginary Oak Ave, Exampleville, ZZ 00000</t>
        </is>
      </c>
      <c r="D9" s="20" t="n">
        <v>46245</v>
      </c>
      <c r="E9" s="19" t="inlineStr">
        <is>
          <t>General crawling insects</t>
        </is>
      </c>
      <c r="F9" s="19" t="inlineStr">
        <is>
          <t>Five scheduled visits focused on exterior service areas</t>
        </is>
      </c>
      <c r="G9" s="21" t="n">
        <v>5</v>
      </c>
      <c r="H9" s="21" t="n">
        <v>0</v>
      </c>
      <c r="I9" s="36" t="n">
        <v>0</v>
      </c>
      <c r="J9" s="37" t="n">
        <v>145</v>
      </c>
      <c r="K9" s="24" t="inlineStr">
        <is>
          <t>Quarterly</t>
        </is>
      </c>
      <c r="L9" s="19" t="inlineStr">
        <is>
          <t>Seasonal exterior visit</t>
        </is>
      </c>
      <c r="M9" s="37" t="n">
        <v>85</v>
      </c>
      <c r="N9" s="24" t="inlineStr">
        <is>
          <t>Semiannual</t>
        </is>
      </c>
      <c r="O9" s="19" t="inlineStr">
        <is>
          <t>Maintain access to the perimeter and listed service areas</t>
        </is>
      </c>
      <c r="P9" s="24" t="inlineStr">
        <is>
          <t>Draft</t>
        </is>
      </c>
      <c r="Q9" s="38">
        <f>IF(OR($A9="",$J9="",$K9=""),"",IFERROR($J9*VLOOKUP($K9,Assumptions!$B$5:$C$8,2,FALSE),""))</f>
        <v/>
      </c>
      <c r="R9" s="38">
        <f>IF($A9="","",IF($L9="","",IF($L9="None",0,IF(OR($M9="",$N9=""),"",IFERROR($M9*VLOOKUP($N9,Assumptions!$B$5:$C$8,2,FALSE),"")))))</f>
        <v/>
      </c>
      <c r="S9" s="38">
        <f>IF(OR($Q9="",$R9=""),"",SUM($Q9:$R9))</f>
        <v/>
      </c>
      <c r="T9" s="38">
        <f>IF(OR($S9="",$G9="",$G9=0),"",IFERROR($S9/$G9,""))</f>
        <v/>
      </c>
      <c r="U9" s="26">
        <f>IF($A9="","",IF($P9="","Review needed: choose status",IF(OR($J9="",$K9=""),"Review needed: base quote",IF($F9="","Review needed: coverage",IF(AND($H9&gt;0,OR($I9="",$I9=0)),"Review needed: response terms",IF(AND($L9&lt;&gt;"",$L9&lt;&gt;"None",OR($M9="",$N9="")),"Review needed: add-on quote",IF($O9="","Review needed: responsibility","Ready for human comparison")))))))</f>
        <v/>
      </c>
    </row>
    <row r="10" ht="34" customHeight="1">
      <c r="A10" s="19" t="inlineStr">
        <is>
          <t>Fictional Plan F</t>
        </is>
      </c>
      <c r="B10" s="19" t="inlineStr">
        <is>
          <t>Fictional Customer — Blue Acorn Demo</t>
        </is>
      </c>
      <c r="C10" s="19" t="inlineStr">
        <is>
          <t>100 Imaginary Oak Ave, Exampleville, ZZ 00000</t>
        </is>
      </c>
      <c r="D10" s="20" t="n">
        <v>46252</v>
      </c>
      <c r="E10" s="19" t="inlineStr">
        <is>
          <t>Ants</t>
        </is>
      </c>
      <c r="F10" s="19" t="inlineStr">
        <is>
          <t>Six planned visits with three stated response visits</t>
        </is>
      </c>
      <c r="G10" s="21" t="n">
        <v>6</v>
      </c>
      <c r="H10" s="21" t="n">
        <v>3</v>
      </c>
      <c r="I10" s="36" t="n">
        <v>12</v>
      </c>
      <c r="J10" s="37" t="n">
        <v>79</v>
      </c>
      <c r="K10" s="24" t="inlineStr">
        <is>
          <t>Monthly</t>
        </is>
      </c>
      <c r="L10" s="19" t="inlineStr">
        <is>
          <t>None</t>
        </is>
      </c>
      <c r="M10" s="37" t="n"/>
      <c r="N10" s="24" t="n"/>
      <c r="O10" s="19" t="inlineStr">
        <is>
          <t>Report new activity and follow the quoted preparation list</t>
        </is>
      </c>
      <c r="P10" s="24" t="inlineStr">
        <is>
          <t>Under Review</t>
        </is>
      </c>
      <c r="Q10" s="33">
        <f>IF(OR($A10="",$J10="",$K10=""),"",IFERROR($J10*VLOOKUP($K10,Assumptions!$B$5:$C$8,2,FALSE),""))</f>
        <v/>
      </c>
      <c r="R10" s="33">
        <f>IF($A10="","",IF($L10="","",IF($L10="None",0,IF(OR($M10="",$N10=""),"",IFERROR($M10*VLOOKUP($N10,Assumptions!$B$5:$C$8,2,FALSE),"")))))</f>
        <v/>
      </c>
      <c r="S10" s="33">
        <f>IF(OR($Q10="",$R10=""),"",SUM($Q10:$R10))</f>
        <v/>
      </c>
      <c r="T10" s="33">
        <f>IF(OR($S10="",$G10="",$G10=0),"",IFERROR($S10/$G10,""))</f>
        <v/>
      </c>
      <c r="U10" s="8">
        <f>IF($A10="","",IF($P10="","Review needed: choose status",IF(OR($J10="",$K10=""),"Review needed: base quote",IF($F10="","Review needed: coverage",IF(AND($H10&gt;0,OR($I10="",$I10=0)),"Review needed: response terms",IF(AND($L10&lt;&gt;"",$L10&lt;&gt;"None",OR($M10="",$N10="")),"Review needed: add-on quote",IF($O10="","Review needed: responsibility","Ready for human comparison")))))))</f>
        <v/>
      </c>
    </row>
    <row r="11" ht="34" customHeight="1">
      <c r="A11" s="19" t="inlineStr">
        <is>
          <t>Fictional Plan G</t>
        </is>
      </c>
      <c r="B11" s="19" t="inlineStr">
        <is>
          <t>Fictional Customer — Blue Acorn Demo</t>
        </is>
      </c>
      <c r="C11" s="19" t="inlineStr">
        <is>
          <t>100 Imaginary Oak Ave, Exampleville, ZZ 00000</t>
        </is>
      </c>
      <c r="D11" s="20" t="n">
        <v>46259</v>
      </c>
      <c r="E11" s="19" t="inlineStr">
        <is>
          <t>General crawling insects</t>
        </is>
      </c>
      <c r="F11" s="19" t="inlineStr">
        <is>
          <t>Four planned inspections and one stated response visit</t>
        </is>
      </c>
      <c r="G11" s="21" t="n">
        <v>4</v>
      </c>
      <c r="H11" s="21" t="n">
        <v>1</v>
      </c>
      <c r="I11" s="36" t="n">
        <v>24</v>
      </c>
      <c r="J11" s="37" t="n">
        <v>129</v>
      </c>
      <c r="K11" s="24" t="inlineStr">
        <is>
          <t>Quarterly</t>
        </is>
      </c>
      <c r="L11" s="19" t="inlineStr">
        <is>
          <t>Attic inspection</t>
        </is>
      </c>
      <c r="M11" s="37" t="n">
        <v>210</v>
      </c>
      <c r="N11" s="24" t="inlineStr">
        <is>
          <t>Annual</t>
        </is>
      </c>
      <c r="O11" s="19" t="n"/>
      <c r="P11" s="24" t="inlineStr">
        <is>
          <t>Under Review</t>
        </is>
      </c>
      <c r="Q11" s="38">
        <f>IF(OR($A11="",$J11="",$K11=""),"",IFERROR($J11*VLOOKUP($K11,Assumptions!$B$5:$C$8,2,FALSE),""))</f>
        <v/>
      </c>
      <c r="R11" s="38">
        <f>IF($A11="","",IF($L11="","",IF($L11="None",0,IF(OR($M11="",$N11=""),"",IFERROR($M11*VLOOKUP($N11,Assumptions!$B$5:$C$8,2,FALSE),"")))))</f>
        <v/>
      </c>
      <c r="S11" s="38">
        <f>IF(OR($Q11="",$R11=""),"",SUM($Q11:$R11))</f>
        <v/>
      </c>
      <c r="T11" s="38">
        <f>IF(OR($S11="",$G11="",$G11=0),"",IFERROR($S11/$G11,""))</f>
        <v/>
      </c>
      <c r="U11" s="26">
        <f>IF($A11="","",IF($P11="","Review needed: choose status",IF(OR($J11="",$K11=""),"Review needed: base quote",IF($F11="","Review needed: coverage",IF(AND($H11&gt;0,OR($I11="",$I11=0)),"Review needed: response terms",IF(AND($L11&lt;&gt;"",$L11&lt;&gt;"None",OR($M11="",$N11="")),"Review needed: add-on quote",IF($O11="","Review needed: responsibility","Ready for human comparison")))))))</f>
        <v/>
      </c>
    </row>
    <row r="12" ht="34" customHeight="1">
      <c r="A12" s="19" t="inlineStr">
        <is>
          <t>Fictional Plan H</t>
        </is>
      </c>
      <c r="B12" s="19" t="inlineStr">
        <is>
          <t>Fictional Customer — Blue Acorn Demo</t>
        </is>
      </c>
      <c r="C12" s="19" t="inlineStr">
        <is>
          <t>100 Imaginary Oak Ave, Exampleville, ZZ 00000</t>
        </is>
      </c>
      <c r="D12" s="20" t="n">
        <v>46266</v>
      </c>
      <c r="E12" s="19" t="inlineStr">
        <is>
          <t>Stinging insects</t>
        </is>
      </c>
      <c r="F12" s="19" t="inlineStr">
        <is>
          <t>Two planned exterior inspections and one response visit</t>
        </is>
      </c>
      <c r="G12" s="21" t="n">
        <v>2</v>
      </c>
      <c r="H12" s="21" t="n">
        <v>1</v>
      </c>
      <c r="I12" s="36" t="n">
        <v>0</v>
      </c>
      <c r="J12" s="37" t="n">
        <v>275</v>
      </c>
      <c r="K12" s="24" t="inlineStr">
        <is>
          <t>Semiannual</t>
        </is>
      </c>
      <c r="L12" s="19" t="inlineStr">
        <is>
          <t>Stinging insect callout</t>
        </is>
      </c>
      <c r="M12" s="37" t="n">
        <v>95</v>
      </c>
      <c r="N12" s="24" t="inlineStr">
        <is>
          <t>Annual</t>
        </is>
      </c>
      <c r="O12" s="19" t="inlineStr">
        <is>
          <t>Identify accessible areas and approve separate work in writing</t>
        </is>
      </c>
      <c r="P12" s="24" t="inlineStr">
        <is>
          <t>Draft</t>
        </is>
      </c>
      <c r="Q12" s="33">
        <f>IF(OR($A12="",$J12="",$K12=""),"",IFERROR($J12*VLOOKUP($K12,Assumptions!$B$5:$C$8,2,FALSE),""))</f>
        <v/>
      </c>
      <c r="R12" s="33">
        <f>IF($A12="","",IF($L12="","",IF($L12="None",0,IF(OR($M12="",$N12=""),"",IFERROR($M12*VLOOKUP($N12,Assumptions!$B$5:$C$8,2,FALSE),"")))))</f>
        <v/>
      </c>
      <c r="S12" s="33">
        <f>IF(OR($Q12="",$R12=""),"",SUM($Q12:$R12))</f>
        <v/>
      </c>
      <c r="T12" s="33">
        <f>IF(OR($S12="",$G12="",$G12=0),"",IFERROR($S12/$G12,""))</f>
        <v/>
      </c>
      <c r="U12" s="8">
        <f>IF($A12="","",IF($P12="","Review needed: choose status",IF(OR($J12="",$K12=""),"Review needed: base quote",IF($F12="","Review needed: coverage",IF(AND($H12&gt;0,OR($I12="",$I12=0)),"Review needed: response terms",IF(AND($L12&lt;&gt;"",$L12&lt;&gt;"None",OR($M12="",$N12="")),"Review needed: add-on quote",IF($O12="","Review needed: responsibility","Ready for human comparison")))))))</f>
        <v/>
      </c>
    </row>
    <row r="13" ht="34" customHeight="1">
      <c r="A13" s="19" t="inlineStr">
        <is>
          <t>Fictional Plan I</t>
        </is>
      </c>
      <c r="B13" s="19" t="inlineStr">
        <is>
          <t>Fictional Customer — Blue Acorn Demo</t>
        </is>
      </c>
      <c r="C13" s="19" t="inlineStr">
        <is>
          <t>100 Imaginary Oak Ave, Exampleville, ZZ 00000</t>
        </is>
      </c>
      <c r="D13" s="20" t="n">
        <v>45292</v>
      </c>
      <c r="E13" s="19" t="inlineStr">
        <is>
          <t>Other stated concern</t>
        </is>
      </c>
      <c r="F13" s="19" t="inlineStr">
        <is>
          <t>One annual inspection with one stated response visit</t>
        </is>
      </c>
      <c r="G13" s="21" t="n">
        <v>1</v>
      </c>
      <c r="H13" s="21" t="n">
        <v>1</v>
      </c>
      <c r="I13" s="36" t="n">
        <v>720</v>
      </c>
      <c r="J13" s="37" t="n">
        <v>340</v>
      </c>
      <c r="K13" s="24" t="inlineStr">
        <is>
          <t>Annual</t>
        </is>
      </c>
      <c r="L13" s="19" t="inlineStr">
        <is>
          <t>None</t>
        </is>
      </c>
      <c r="M13" s="37" t="n"/>
      <c r="N13" s="24" t="n"/>
      <c r="O13" s="19" t="inlineStr">
        <is>
          <t>Provide access and describe the stated concern before service</t>
        </is>
      </c>
      <c r="P13" s="24" t="inlineStr">
        <is>
          <t>Declined</t>
        </is>
      </c>
      <c r="Q13" s="38">
        <f>IF(OR($A13="",$J13="",$K13=""),"",IFERROR($J13*VLOOKUP($K13,Assumptions!$B$5:$C$8,2,FALSE),""))</f>
        <v/>
      </c>
      <c r="R13" s="38">
        <f>IF($A13="","",IF($L13="","",IF($L13="None",0,IF(OR($M13="",$N13=""),"",IFERROR($M13*VLOOKUP($N13,Assumptions!$B$5:$C$8,2,FALSE),"")))))</f>
        <v/>
      </c>
      <c r="S13" s="38">
        <f>IF(OR($Q13="",$R13=""),"",SUM($Q13:$R13))</f>
        <v/>
      </c>
      <c r="T13" s="38">
        <f>IF(OR($S13="",$G13="",$G13=0),"",IFERROR($S13/$G13,""))</f>
        <v/>
      </c>
      <c r="U13" s="26">
        <f>IF($A13="","",IF($P13="","Review needed: choose status",IF(OR($J13="",$K13=""),"Review needed: base quote",IF($F13="","Review needed: coverage",IF(AND($H13&gt;0,OR($I13="",$I13=0)),"Review needed: response terms",IF(AND($L13&lt;&gt;"",$L13&lt;&gt;"None",OR($M13="",$N13="")),"Review needed: add-on quote",IF($O13="","Review needed: responsibility","Ready for human comparison")))))))</f>
        <v/>
      </c>
    </row>
    <row r="14" ht="34" customHeight="1">
      <c r="A14" s="19" t="inlineStr">
        <is>
          <t>Fictional Plan J</t>
        </is>
      </c>
      <c r="B14" s="19" t="inlineStr">
        <is>
          <t>Fictional Customer — Blue Acorn Demo</t>
        </is>
      </c>
      <c r="C14" s="19" t="inlineStr">
        <is>
          <t>100 Imaginary Oak Ave, Exampleville, ZZ 00000</t>
        </is>
      </c>
      <c r="D14" s="20" t="n">
        <v>47483</v>
      </c>
      <c r="E14" s="19" t="inlineStr">
        <is>
          <t>General crawling insects</t>
        </is>
      </c>
      <c r="F14" s="19" t="inlineStr">
        <is>
          <t>Fictional weekly comparison scenario with 52 planned visits</t>
        </is>
      </c>
      <c r="G14" s="21" t="n">
        <v>52</v>
      </c>
      <c r="H14" s="21" t="n">
        <v>52</v>
      </c>
      <c r="I14" s="36" t="n">
        <v>4</v>
      </c>
      <c r="J14" s="37" t="n">
        <v>299</v>
      </c>
      <c r="K14" s="24" t="inlineStr">
        <is>
          <t>Monthly</t>
        </is>
      </c>
      <c r="L14" s="19" t="inlineStr">
        <is>
          <t>None</t>
        </is>
      </c>
      <c r="M14" s="37" t="n"/>
      <c r="N14" s="24" t="n"/>
      <c r="O14" s="19" t="inlineStr">
        <is>
          <t>Coordinate weekly access and document requested service areas</t>
        </is>
      </c>
      <c r="P14" s="24" t="inlineStr">
        <is>
          <t>Draft</t>
        </is>
      </c>
      <c r="Q14" s="33">
        <f>IF(OR($A14="",$J14="",$K14=""),"",IFERROR($J14*VLOOKUP($K14,Assumptions!$B$5:$C$8,2,FALSE),""))</f>
        <v/>
      </c>
      <c r="R14" s="33">
        <f>IF($A14="","",IF($L14="","",IF($L14="None",0,IF(OR($M14="",$N14=""),"",IFERROR($M14*VLOOKUP($N14,Assumptions!$B$5:$C$8,2,FALSE),"")))))</f>
        <v/>
      </c>
      <c r="S14" s="33">
        <f>IF(OR($Q14="",$R14=""),"",SUM($Q14:$R14))</f>
        <v/>
      </c>
      <c r="T14" s="33">
        <f>IF(OR($S14="",$G14="",$G14=0),"",IFERROR($S14/$G14,""))</f>
        <v/>
      </c>
      <c r="U14" s="8">
        <f>IF($A14="","",IF($P14="","Review needed: choose status",IF(OR($J14="",$K14=""),"Review needed: base quote",IF($F14="","Review needed: coverage",IF(AND($H14&gt;0,OR($I14="",$I14=0)),"Review needed: response terms",IF(AND($L14&lt;&gt;"",$L14&lt;&gt;"None",OR($M14="",$N14="")),"Review needed: add-on quote",IF($O14="","Review needed: responsibility","Ready for human comparison")))))))</f>
        <v/>
      </c>
    </row>
    <row r="15" ht="34" customHeight="1">
      <c r="A15" s="19" t="n"/>
      <c r="B15" s="19" t="n"/>
      <c r="C15" s="19" t="n"/>
      <c r="D15" s="20" t="n"/>
      <c r="E15" s="19" t="n"/>
      <c r="F15" s="19" t="n"/>
      <c r="G15" s="21" t="n"/>
      <c r="H15" s="21" t="n"/>
      <c r="I15" s="36" t="n"/>
      <c r="J15" s="37" t="n"/>
      <c r="K15" s="24" t="n"/>
      <c r="L15" s="19" t="n"/>
      <c r="M15" s="37" t="n"/>
      <c r="N15" s="24" t="n"/>
      <c r="O15" s="19" t="n"/>
      <c r="P15" s="24" t="n"/>
      <c r="Q15" s="38">
        <f>IF(OR($A15="",$J15="",$K15=""),"",IFERROR($J15*VLOOKUP($K15,Assumptions!$B$5:$C$8,2,FALSE),""))</f>
        <v/>
      </c>
      <c r="R15" s="38">
        <f>IF($A15="","",IF($L15="","",IF($L15="None",0,IF(OR($M15="",$N15=""),"",IFERROR($M15*VLOOKUP($N15,Assumptions!$B$5:$C$8,2,FALSE),"")))))</f>
        <v/>
      </c>
      <c r="S15" s="38">
        <f>IF(OR($Q15="",$R15=""),"",SUM($Q15:$R15))</f>
        <v/>
      </c>
      <c r="T15" s="38">
        <f>IF(OR($S15="",$G15="",$G15=0),"",IFERROR($S15/$G15,""))</f>
        <v/>
      </c>
      <c r="U15" s="26">
        <f>IF($A15="","",IF($P15="","Review needed: choose status",IF(OR($J15="",$K15=""),"Review needed: base quote",IF($F15="","Review needed: coverage",IF(AND($H15&gt;0,OR($I15="",$I15=0)),"Review needed: response terms",IF(AND($L15&lt;&gt;"",$L15&lt;&gt;"None",OR($M15="",$N15="")),"Review needed: add-on quote",IF($O15="","Review needed: responsibility","Ready for human comparison")))))))</f>
        <v/>
      </c>
    </row>
    <row r="16" ht="34" customHeight="1">
      <c r="A16" s="19" t="n"/>
      <c r="B16" s="19" t="n"/>
      <c r="C16" s="19" t="n"/>
      <c r="D16" s="20" t="n"/>
      <c r="E16" s="19" t="n"/>
      <c r="F16" s="19" t="n"/>
      <c r="G16" s="21" t="n"/>
      <c r="H16" s="21" t="n"/>
      <c r="I16" s="36" t="n"/>
      <c r="J16" s="37" t="n"/>
      <c r="K16" s="24" t="n"/>
      <c r="L16" s="19" t="n"/>
      <c r="M16" s="37" t="n"/>
      <c r="N16" s="24" t="n"/>
      <c r="O16" s="19" t="n"/>
      <c r="P16" s="24" t="n"/>
      <c r="Q16" s="33">
        <f>IF(OR($A16="",$J16="",$K16=""),"",IFERROR($J16*VLOOKUP($K16,Assumptions!$B$5:$C$8,2,FALSE),""))</f>
        <v/>
      </c>
      <c r="R16" s="33">
        <f>IF($A16="","",IF($L16="","",IF($L16="None",0,IF(OR($M16="",$N16=""),"",IFERROR($M16*VLOOKUP($N16,Assumptions!$B$5:$C$8,2,FALSE),"")))))</f>
        <v/>
      </c>
      <c r="S16" s="33">
        <f>IF(OR($Q16="",$R16=""),"",SUM($Q16:$R16))</f>
        <v/>
      </c>
      <c r="T16" s="33">
        <f>IF(OR($S16="",$G16="",$G16=0),"",IFERROR($S16/$G16,""))</f>
        <v/>
      </c>
      <c r="U16" s="8">
        <f>IF($A16="","",IF($P16="","Review needed: choose status",IF(OR($J16="",$K16=""),"Review needed: base quote",IF($F16="","Review needed: coverage",IF(AND($H16&gt;0,OR($I16="",$I16=0)),"Review needed: response terms",IF(AND($L16&lt;&gt;"",$L16&lt;&gt;"None",OR($M16="",$N16="")),"Review needed: add-on quote",IF($O16="","Review needed: responsibility","Ready for human comparison")))))))</f>
        <v/>
      </c>
    </row>
    <row r="17" ht="34" customHeight="1">
      <c r="A17" s="19" t="n"/>
      <c r="B17" s="19" t="n"/>
      <c r="C17" s="19" t="n"/>
      <c r="D17" s="20" t="n"/>
      <c r="E17" s="19" t="n"/>
      <c r="F17" s="19" t="n"/>
      <c r="G17" s="21" t="n"/>
      <c r="H17" s="21" t="n"/>
      <c r="I17" s="36" t="n"/>
      <c r="J17" s="37" t="n"/>
      <c r="K17" s="24" t="n"/>
      <c r="L17" s="19" t="n"/>
      <c r="M17" s="37" t="n"/>
      <c r="N17" s="24" t="n"/>
      <c r="O17" s="19" t="n"/>
      <c r="P17" s="24" t="n"/>
      <c r="Q17" s="38">
        <f>IF(OR($A17="",$J17="",$K17=""),"",IFERROR($J17*VLOOKUP($K17,Assumptions!$B$5:$C$8,2,FALSE),""))</f>
        <v/>
      </c>
      <c r="R17" s="38">
        <f>IF($A17="","",IF($L17="","",IF($L17="None",0,IF(OR($M17="",$N17=""),"",IFERROR($M17*VLOOKUP($N17,Assumptions!$B$5:$C$8,2,FALSE),"")))))</f>
        <v/>
      </c>
      <c r="S17" s="38">
        <f>IF(OR($Q17="",$R17=""),"",SUM($Q17:$R17))</f>
        <v/>
      </c>
      <c r="T17" s="38">
        <f>IF(OR($S17="",$G17="",$G17=0),"",IFERROR($S17/$G17,""))</f>
        <v/>
      </c>
      <c r="U17" s="26">
        <f>IF($A17="","",IF($P17="","Review needed: choose status",IF(OR($J17="",$K17=""),"Review needed: base quote",IF($F17="","Review needed: coverage",IF(AND($H17&gt;0,OR($I17="",$I17=0)),"Review needed: response terms",IF(AND($L17&lt;&gt;"",$L17&lt;&gt;"None",OR($M17="",$N17="")),"Review needed: add-on quote",IF($O17="","Review needed: responsibility","Ready for human comparison")))))))</f>
        <v/>
      </c>
    </row>
    <row r="18" ht="34" customHeight="1">
      <c r="A18" s="19" t="n"/>
      <c r="B18" s="19" t="n"/>
      <c r="C18" s="19" t="n"/>
      <c r="D18" s="20" t="n"/>
      <c r="E18" s="19" t="n"/>
      <c r="F18" s="19" t="n"/>
      <c r="G18" s="21" t="n"/>
      <c r="H18" s="21" t="n"/>
      <c r="I18" s="36" t="n"/>
      <c r="J18" s="37" t="n"/>
      <c r="K18" s="24" t="n"/>
      <c r="L18" s="19" t="n"/>
      <c r="M18" s="37" t="n"/>
      <c r="N18" s="24" t="n"/>
      <c r="O18" s="19" t="n"/>
      <c r="P18" s="24" t="n"/>
      <c r="Q18" s="33">
        <f>IF(OR($A18="",$J18="",$K18=""),"",IFERROR($J18*VLOOKUP($K18,Assumptions!$B$5:$C$8,2,FALSE),""))</f>
        <v/>
      </c>
      <c r="R18" s="33">
        <f>IF($A18="","",IF($L18="","",IF($L18="None",0,IF(OR($M18="",$N18=""),"",IFERROR($M18*VLOOKUP($N18,Assumptions!$B$5:$C$8,2,FALSE),"")))))</f>
        <v/>
      </c>
      <c r="S18" s="33">
        <f>IF(OR($Q18="",$R18=""),"",SUM($Q18:$R18))</f>
        <v/>
      </c>
      <c r="T18" s="33">
        <f>IF(OR($S18="",$G18="",$G18=0),"",IFERROR($S18/$G18,""))</f>
        <v/>
      </c>
      <c r="U18" s="8">
        <f>IF($A18="","",IF($P18="","Review needed: choose status",IF(OR($J18="",$K18=""),"Review needed: base quote",IF($F18="","Review needed: coverage",IF(AND($H18&gt;0,OR($I18="",$I18=0)),"Review needed: response terms",IF(AND($L18&lt;&gt;"",$L18&lt;&gt;"None",OR($M18="",$N18="")),"Review needed: add-on quote",IF($O18="","Review needed: responsibility","Ready for human comparison")))))))</f>
        <v/>
      </c>
    </row>
    <row r="19" ht="34" customHeight="1">
      <c r="A19" s="19" t="n"/>
      <c r="B19" s="19" t="n"/>
      <c r="C19" s="19" t="n"/>
      <c r="D19" s="20" t="n"/>
      <c r="E19" s="19" t="n"/>
      <c r="F19" s="19" t="n"/>
      <c r="G19" s="21" t="n"/>
      <c r="H19" s="21" t="n"/>
      <c r="I19" s="36" t="n"/>
      <c r="J19" s="37" t="n"/>
      <c r="K19" s="24" t="n"/>
      <c r="L19" s="19" t="n"/>
      <c r="M19" s="37" t="n"/>
      <c r="N19" s="24" t="n"/>
      <c r="O19" s="19" t="n"/>
      <c r="P19" s="24" t="n"/>
      <c r="Q19" s="38">
        <f>IF(OR($A19="",$J19="",$K19=""),"",IFERROR($J19*VLOOKUP($K19,Assumptions!$B$5:$C$8,2,FALSE),""))</f>
        <v/>
      </c>
      <c r="R19" s="38">
        <f>IF($A19="","",IF($L19="","",IF($L19="None",0,IF(OR($M19="",$N19=""),"",IFERROR($M19*VLOOKUP($N19,Assumptions!$B$5:$C$8,2,FALSE),"")))))</f>
        <v/>
      </c>
      <c r="S19" s="38">
        <f>IF(OR($Q19="",$R19=""),"",SUM($Q19:$R19))</f>
        <v/>
      </c>
      <c r="T19" s="38">
        <f>IF(OR($S19="",$G19="",$G19=0),"",IFERROR($S19/$G19,""))</f>
        <v/>
      </c>
      <c r="U19" s="26">
        <f>IF($A19="","",IF($P19="","Review needed: choose status",IF(OR($J19="",$K19=""),"Review needed: base quote",IF($F19="","Review needed: coverage",IF(AND($H19&gt;0,OR($I19="",$I19=0)),"Review needed: response terms",IF(AND($L19&lt;&gt;"",$L19&lt;&gt;"None",OR($M19="",$N19="")),"Review needed: add-on quote",IF($O19="","Review needed: responsibility","Ready for human comparison")))))))</f>
        <v/>
      </c>
    </row>
    <row r="20" ht="34" customHeight="1">
      <c r="A20" s="19" t="n"/>
      <c r="B20" s="19" t="n"/>
      <c r="C20" s="19" t="n"/>
      <c r="D20" s="20" t="n"/>
      <c r="E20" s="19" t="n"/>
      <c r="F20" s="19" t="n"/>
      <c r="G20" s="21" t="n"/>
      <c r="H20" s="21" t="n"/>
      <c r="I20" s="36" t="n"/>
      <c r="J20" s="37" t="n"/>
      <c r="K20" s="24" t="n"/>
      <c r="L20" s="19" t="n"/>
      <c r="M20" s="37" t="n"/>
      <c r="N20" s="24" t="n"/>
      <c r="O20" s="19" t="n"/>
      <c r="P20" s="24" t="n"/>
      <c r="Q20" s="33">
        <f>IF(OR($A20="",$J20="",$K20=""),"",IFERROR($J20*VLOOKUP($K20,Assumptions!$B$5:$C$8,2,FALSE),""))</f>
        <v/>
      </c>
      <c r="R20" s="33">
        <f>IF($A20="","",IF($L20="","",IF($L20="None",0,IF(OR($M20="",$N20=""),"",IFERROR($M20*VLOOKUP($N20,Assumptions!$B$5:$C$8,2,FALSE),"")))))</f>
        <v/>
      </c>
      <c r="S20" s="33">
        <f>IF(OR($Q20="",$R20=""),"",SUM($Q20:$R20))</f>
        <v/>
      </c>
      <c r="T20" s="33">
        <f>IF(OR($S20="",$G20="",$G20=0),"",IFERROR($S20/$G20,""))</f>
        <v/>
      </c>
      <c r="U20" s="8">
        <f>IF($A20="","",IF($P20="","Review needed: choose status",IF(OR($J20="",$K20=""),"Review needed: base quote",IF($F20="","Review needed: coverage",IF(AND($H20&gt;0,OR($I20="",$I20=0)),"Review needed: response terms",IF(AND($L20&lt;&gt;"",$L20&lt;&gt;"None",OR($M20="",$N20="")),"Review needed: add-on quote",IF($O20="","Review needed: responsibility","Ready for human comparison")))))))</f>
        <v/>
      </c>
    </row>
    <row r="21" ht="34" customHeight="1">
      <c r="A21" s="19" t="n"/>
      <c r="B21" s="19" t="n"/>
      <c r="C21" s="19" t="n"/>
      <c r="D21" s="20" t="n"/>
      <c r="E21" s="19" t="n"/>
      <c r="F21" s="19" t="n"/>
      <c r="G21" s="21" t="n"/>
      <c r="H21" s="21" t="n"/>
      <c r="I21" s="36" t="n"/>
      <c r="J21" s="37" t="n"/>
      <c r="K21" s="24" t="n"/>
      <c r="L21" s="19" t="n"/>
      <c r="M21" s="37" t="n"/>
      <c r="N21" s="24" t="n"/>
      <c r="O21" s="19" t="n"/>
      <c r="P21" s="24" t="n"/>
      <c r="Q21" s="38">
        <f>IF(OR($A21="",$J21="",$K21=""),"",IFERROR($J21*VLOOKUP($K21,Assumptions!$B$5:$C$8,2,FALSE),""))</f>
        <v/>
      </c>
      <c r="R21" s="38">
        <f>IF($A21="","",IF($L21="","",IF($L21="None",0,IF(OR($M21="",$N21=""),"",IFERROR($M21*VLOOKUP($N21,Assumptions!$B$5:$C$8,2,FALSE),"")))))</f>
        <v/>
      </c>
      <c r="S21" s="38">
        <f>IF(OR($Q21="",$R21=""),"",SUM($Q21:$R21))</f>
        <v/>
      </c>
      <c r="T21" s="38">
        <f>IF(OR($S21="",$G21="",$G21=0),"",IFERROR($S21/$G21,""))</f>
        <v/>
      </c>
      <c r="U21" s="26">
        <f>IF($A21="","",IF($P21="","Review needed: choose status",IF(OR($J21="",$K21=""),"Review needed: base quote",IF($F21="","Review needed: coverage",IF(AND($H21&gt;0,OR($I21="",$I21=0)),"Review needed: response terms",IF(AND($L21&lt;&gt;"",$L21&lt;&gt;"None",OR($M21="",$N21="")),"Review needed: add-on quote",IF($O21="","Review needed: responsibility","Ready for human comparison")))))))</f>
        <v/>
      </c>
    </row>
    <row r="22" ht="34" customHeight="1">
      <c r="A22" s="19" t="n"/>
      <c r="B22" s="19" t="n"/>
      <c r="C22" s="19" t="n"/>
      <c r="D22" s="20" t="n"/>
      <c r="E22" s="19" t="n"/>
      <c r="F22" s="19" t="n"/>
      <c r="G22" s="21" t="n"/>
      <c r="H22" s="21" t="n"/>
      <c r="I22" s="36" t="n"/>
      <c r="J22" s="37" t="n"/>
      <c r="K22" s="24" t="n"/>
      <c r="L22" s="19" t="n"/>
      <c r="M22" s="37" t="n"/>
      <c r="N22" s="24" t="n"/>
      <c r="O22" s="19" t="n"/>
      <c r="P22" s="24" t="n"/>
      <c r="Q22" s="33">
        <f>IF(OR($A22="",$J22="",$K22=""),"",IFERROR($J22*VLOOKUP($K22,Assumptions!$B$5:$C$8,2,FALSE),""))</f>
        <v/>
      </c>
      <c r="R22" s="33">
        <f>IF($A22="","",IF($L22="","",IF($L22="None",0,IF(OR($M22="",$N22=""),"",IFERROR($M22*VLOOKUP($N22,Assumptions!$B$5:$C$8,2,FALSE),"")))))</f>
        <v/>
      </c>
      <c r="S22" s="33">
        <f>IF(OR($Q22="",$R22=""),"",SUM($Q22:$R22))</f>
        <v/>
      </c>
      <c r="T22" s="33">
        <f>IF(OR($S22="",$G22="",$G22=0),"",IFERROR($S22/$G22,""))</f>
        <v/>
      </c>
      <c r="U22" s="8">
        <f>IF($A22="","",IF($P22="","Review needed: choose status",IF(OR($J22="",$K22=""),"Review needed: base quote",IF($F22="","Review needed: coverage",IF(AND($H22&gt;0,OR($I22="",$I22=0)),"Review needed: response terms",IF(AND($L22&lt;&gt;"",$L22&lt;&gt;"None",OR($M22="",$N22="")),"Review needed: add-on quote",IF($O22="","Review needed: responsibility","Ready for human comparison")))))))</f>
        <v/>
      </c>
    </row>
    <row r="23" ht="34" customHeight="1">
      <c r="A23" s="19" t="n"/>
      <c r="B23" s="19" t="n"/>
      <c r="C23" s="19" t="n"/>
      <c r="D23" s="20" t="n"/>
      <c r="E23" s="19" t="n"/>
      <c r="F23" s="19" t="n"/>
      <c r="G23" s="21" t="n"/>
      <c r="H23" s="21" t="n"/>
      <c r="I23" s="36" t="n"/>
      <c r="J23" s="37" t="n"/>
      <c r="K23" s="24" t="n"/>
      <c r="L23" s="19" t="n"/>
      <c r="M23" s="37" t="n"/>
      <c r="N23" s="24" t="n"/>
      <c r="O23" s="19" t="n"/>
      <c r="P23" s="24" t="n"/>
      <c r="Q23" s="38">
        <f>IF(OR($A23="",$J23="",$K23=""),"",IFERROR($J23*VLOOKUP($K23,Assumptions!$B$5:$C$8,2,FALSE),""))</f>
        <v/>
      </c>
      <c r="R23" s="38">
        <f>IF($A23="","",IF($L23="","",IF($L23="None",0,IF(OR($M23="",$N23=""),"",IFERROR($M23*VLOOKUP($N23,Assumptions!$B$5:$C$8,2,FALSE),"")))))</f>
        <v/>
      </c>
      <c r="S23" s="38">
        <f>IF(OR($Q23="",$R23=""),"",SUM($Q23:$R23))</f>
        <v/>
      </c>
      <c r="T23" s="38">
        <f>IF(OR($S23="",$G23="",$G23=0),"",IFERROR($S23/$G23,""))</f>
        <v/>
      </c>
      <c r="U23" s="26">
        <f>IF($A23="","",IF($P23="","Review needed: choose status",IF(OR($J23="",$K23=""),"Review needed: base quote",IF($F23="","Review needed: coverage",IF(AND($H23&gt;0,OR($I23="",$I23=0)),"Review needed: response terms",IF(AND($L23&lt;&gt;"",$L23&lt;&gt;"None",OR($M23="",$N23="")),"Review needed: add-on quote",IF($O23="","Review needed: responsibility","Ready for human comparison")))))))</f>
        <v/>
      </c>
    </row>
    <row r="24" ht="34" customHeight="1">
      <c r="A24" s="19" t="n"/>
      <c r="B24" s="19" t="n"/>
      <c r="C24" s="19" t="n"/>
      <c r="D24" s="20" t="n"/>
      <c r="E24" s="19" t="n"/>
      <c r="F24" s="19" t="n"/>
      <c r="G24" s="21" t="n"/>
      <c r="H24" s="21" t="n"/>
      <c r="I24" s="36" t="n"/>
      <c r="J24" s="37" t="n"/>
      <c r="K24" s="24" t="n"/>
      <c r="L24" s="19" t="n"/>
      <c r="M24" s="37" t="n"/>
      <c r="N24" s="24" t="n"/>
      <c r="O24" s="19" t="n"/>
      <c r="P24" s="24" t="n"/>
      <c r="Q24" s="33">
        <f>IF(OR($A24="",$J24="",$K24=""),"",IFERROR($J24*VLOOKUP($K24,Assumptions!$B$5:$C$8,2,FALSE),""))</f>
        <v/>
      </c>
      <c r="R24" s="33">
        <f>IF($A24="","",IF($L24="","",IF($L24="None",0,IF(OR($M24="",$N24=""),"",IFERROR($M24*VLOOKUP($N24,Assumptions!$B$5:$C$8,2,FALSE),"")))))</f>
        <v/>
      </c>
      <c r="S24" s="33">
        <f>IF(OR($Q24="",$R24=""),"",SUM($Q24:$R24))</f>
        <v/>
      </c>
      <c r="T24" s="33">
        <f>IF(OR($S24="",$G24="",$G24=0),"",IFERROR($S24/$G24,""))</f>
        <v/>
      </c>
      <c r="U24" s="8">
        <f>IF($A24="","",IF($P24="","Review needed: choose status",IF(OR($J24="",$K24=""),"Review needed: base quote",IF($F24="","Review needed: coverage",IF(AND($H24&gt;0,OR($I24="",$I24=0)),"Review needed: response terms",IF(AND($L24&lt;&gt;"",$L24&lt;&gt;"None",OR($M24="",$N24="")),"Review needed: add-on quote",IF($O24="","Review needed: responsibility","Ready for human comparison")))))))</f>
        <v/>
      </c>
    </row>
    <row r="25" ht="34" customHeight="1">
      <c r="A25" s="19" t="n"/>
      <c r="B25" s="19" t="n"/>
      <c r="C25" s="19" t="n"/>
      <c r="D25" s="20" t="n"/>
      <c r="E25" s="19" t="n"/>
      <c r="F25" s="19" t="n"/>
      <c r="G25" s="21" t="n"/>
      <c r="H25" s="21" t="n"/>
      <c r="I25" s="36" t="n"/>
      <c r="J25" s="37" t="n"/>
      <c r="K25" s="24" t="n"/>
      <c r="L25" s="19" t="n"/>
      <c r="M25" s="37" t="n"/>
      <c r="N25" s="24" t="n"/>
      <c r="O25" s="19" t="n"/>
      <c r="P25" s="24" t="n"/>
      <c r="Q25" s="38">
        <f>IF(OR($A25="",$J25="",$K25=""),"",IFERROR($J25*VLOOKUP($K25,Assumptions!$B$5:$C$8,2,FALSE),""))</f>
        <v/>
      </c>
      <c r="R25" s="38">
        <f>IF($A25="","",IF($L25="","",IF($L25="None",0,IF(OR($M25="",$N25=""),"",IFERROR($M25*VLOOKUP($N25,Assumptions!$B$5:$C$8,2,FALSE),"")))))</f>
        <v/>
      </c>
      <c r="S25" s="38">
        <f>IF(OR($Q25="",$R25=""),"",SUM($Q25:$R25))</f>
        <v/>
      </c>
      <c r="T25" s="38">
        <f>IF(OR($S25="",$G25="",$G25=0),"",IFERROR($S25/$G25,""))</f>
        <v/>
      </c>
      <c r="U25" s="26">
        <f>IF($A25="","",IF($P25="","Review needed: choose status",IF(OR($J25="",$K25=""),"Review needed: base quote",IF($F25="","Review needed: coverage",IF(AND($H25&gt;0,OR($I25="",$I25=0)),"Review needed: response terms",IF(AND($L25&lt;&gt;"",$L25&lt;&gt;"None",OR($M25="",$N25="")),"Review needed: add-on quote",IF($O25="","Review needed: responsibility","Ready for human comparison")))))))</f>
        <v/>
      </c>
    </row>
    <row r="26" ht="34" customHeight="1">
      <c r="A26" s="19" t="n"/>
      <c r="B26" s="19" t="n"/>
      <c r="C26" s="19" t="n"/>
      <c r="D26" s="20" t="n"/>
      <c r="E26" s="19" t="n"/>
      <c r="F26" s="19" t="n"/>
      <c r="G26" s="21" t="n"/>
      <c r="H26" s="21" t="n"/>
      <c r="I26" s="36" t="n"/>
      <c r="J26" s="37" t="n"/>
      <c r="K26" s="24" t="n"/>
      <c r="L26" s="19" t="n"/>
      <c r="M26" s="37" t="n"/>
      <c r="N26" s="24" t="n"/>
      <c r="O26" s="19" t="n"/>
      <c r="P26" s="24" t="n"/>
      <c r="Q26" s="33">
        <f>IF(OR($A26="",$J26="",$K26=""),"",IFERROR($J26*VLOOKUP($K26,Assumptions!$B$5:$C$8,2,FALSE),""))</f>
        <v/>
      </c>
      <c r="R26" s="33">
        <f>IF($A26="","",IF($L26="","",IF($L26="None",0,IF(OR($M26="",$N26=""),"",IFERROR($M26*VLOOKUP($N26,Assumptions!$B$5:$C$8,2,FALSE),"")))))</f>
        <v/>
      </c>
      <c r="S26" s="33">
        <f>IF(OR($Q26="",$R26=""),"",SUM($Q26:$R26))</f>
        <v/>
      </c>
      <c r="T26" s="33">
        <f>IF(OR($S26="",$G26="",$G26=0),"",IFERROR($S26/$G26,""))</f>
        <v/>
      </c>
      <c r="U26" s="8">
        <f>IF($A26="","",IF($P26="","Review needed: choose status",IF(OR($J26="",$K26=""),"Review needed: base quote",IF($F26="","Review needed: coverage",IF(AND($H26&gt;0,OR($I26="",$I26=0)),"Review needed: response terms",IF(AND($L26&lt;&gt;"",$L26&lt;&gt;"None",OR($M26="",$N26="")),"Review needed: add-on quote",IF($O26="","Review needed: responsibility","Ready for human comparison")))))))</f>
        <v/>
      </c>
    </row>
    <row r="27" ht="34" customHeight="1">
      <c r="A27" s="19" t="n"/>
      <c r="B27" s="19" t="n"/>
      <c r="C27" s="19" t="n"/>
      <c r="D27" s="20" t="n"/>
      <c r="E27" s="19" t="n"/>
      <c r="F27" s="19" t="n"/>
      <c r="G27" s="21" t="n"/>
      <c r="H27" s="21" t="n"/>
      <c r="I27" s="36" t="n"/>
      <c r="J27" s="37" t="n"/>
      <c r="K27" s="24" t="n"/>
      <c r="L27" s="19" t="n"/>
      <c r="M27" s="37" t="n"/>
      <c r="N27" s="24" t="n"/>
      <c r="O27" s="19" t="n"/>
      <c r="P27" s="24" t="n"/>
      <c r="Q27" s="38">
        <f>IF(OR($A27="",$J27="",$K27=""),"",IFERROR($J27*VLOOKUP($K27,Assumptions!$B$5:$C$8,2,FALSE),""))</f>
        <v/>
      </c>
      <c r="R27" s="38">
        <f>IF($A27="","",IF($L27="","",IF($L27="None",0,IF(OR($M27="",$N27=""),"",IFERROR($M27*VLOOKUP($N27,Assumptions!$B$5:$C$8,2,FALSE),"")))))</f>
        <v/>
      </c>
      <c r="S27" s="38">
        <f>IF(OR($Q27="",$R27=""),"",SUM($Q27:$R27))</f>
        <v/>
      </c>
      <c r="T27" s="38">
        <f>IF(OR($S27="",$G27="",$G27=0),"",IFERROR($S27/$G27,""))</f>
        <v/>
      </c>
      <c r="U27" s="26">
        <f>IF($A27="","",IF($P27="","Review needed: choose status",IF(OR($J27="",$K27=""),"Review needed: base quote",IF($F27="","Review needed: coverage",IF(AND($H27&gt;0,OR($I27="",$I27=0)),"Review needed: response terms",IF(AND($L27&lt;&gt;"",$L27&lt;&gt;"None",OR($M27="",$N27="")),"Review needed: add-on quote",IF($O27="","Review needed: responsibility","Ready for human comparison")))))))</f>
        <v/>
      </c>
    </row>
    <row r="28" ht="34" customHeight="1">
      <c r="A28" s="19" t="n"/>
      <c r="B28" s="19" t="n"/>
      <c r="C28" s="19" t="n"/>
      <c r="D28" s="20" t="n"/>
      <c r="E28" s="19" t="n"/>
      <c r="F28" s="19" t="n"/>
      <c r="G28" s="21" t="n"/>
      <c r="H28" s="21" t="n"/>
      <c r="I28" s="36" t="n"/>
      <c r="J28" s="37" t="n"/>
      <c r="K28" s="24" t="n"/>
      <c r="L28" s="19" t="n"/>
      <c r="M28" s="37" t="n"/>
      <c r="N28" s="24" t="n"/>
      <c r="O28" s="19" t="n"/>
      <c r="P28" s="24" t="n"/>
      <c r="Q28" s="33">
        <f>IF(OR($A28="",$J28="",$K28=""),"",IFERROR($J28*VLOOKUP($K28,Assumptions!$B$5:$C$8,2,FALSE),""))</f>
        <v/>
      </c>
      <c r="R28" s="33">
        <f>IF($A28="","",IF($L28="","",IF($L28="None",0,IF(OR($M28="",$N28=""),"",IFERROR($M28*VLOOKUP($N28,Assumptions!$B$5:$C$8,2,FALSE),"")))))</f>
        <v/>
      </c>
      <c r="S28" s="33">
        <f>IF(OR($Q28="",$R28=""),"",SUM($Q28:$R28))</f>
        <v/>
      </c>
      <c r="T28" s="33">
        <f>IF(OR($S28="",$G28="",$G28=0),"",IFERROR($S28/$G28,""))</f>
        <v/>
      </c>
      <c r="U28" s="8">
        <f>IF($A28="","",IF($P28="","Review needed: choose status",IF(OR($J28="",$K28=""),"Review needed: base quote",IF($F28="","Review needed: coverage",IF(AND($H28&gt;0,OR($I28="",$I28=0)),"Review needed: response terms",IF(AND($L28&lt;&gt;"",$L28&lt;&gt;"None",OR($M28="",$N28="")),"Review needed: add-on quote",IF($O28="","Review needed: responsibility","Ready for human comparison")))))))</f>
        <v/>
      </c>
    </row>
    <row r="29" ht="34" customHeight="1">
      <c r="A29" s="19" t="n"/>
      <c r="B29" s="19" t="n"/>
      <c r="C29" s="19" t="n"/>
      <c r="D29" s="20" t="n"/>
      <c r="E29" s="19" t="n"/>
      <c r="F29" s="19" t="n"/>
      <c r="G29" s="21" t="n"/>
      <c r="H29" s="21" t="n"/>
      <c r="I29" s="36" t="n"/>
      <c r="J29" s="37" t="n"/>
      <c r="K29" s="24" t="n"/>
      <c r="L29" s="19" t="n"/>
      <c r="M29" s="37" t="n"/>
      <c r="N29" s="24" t="n"/>
      <c r="O29" s="19" t="n"/>
      <c r="P29" s="24" t="n"/>
      <c r="Q29" s="38">
        <f>IF(OR($A29="",$J29="",$K29=""),"",IFERROR($J29*VLOOKUP($K29,Assumptions!$B$5:$C$8,2,FALSE),""))</f>
        <v/>
      </c>
      <c r="R29" s="38">
        <f>IF($A29="","",IF($L29="","",IF($L29="None",0,IF(OR($M29="",$N29=""),"",IFERROR($M29*VLOOKUP($N29,Assumptions!$B$5:$C$8,2,FALSE),"")))))</f>
        <v/>
      </c>
      <c r="S29" s="38">
        <f>IF(OR($Q29="",$R29=""),"",SUM($Q29:$R29))</f>
        <v/>
      </c>
      <c r="T29" s="38">
        <f>IF(OR($S29="",$G29="",$G29=0),"",IFERROR($S29/$G29,""))</f>
        <v/>
      </c>
      <c r="U29" s="26">
        <f>IF($A29="","",IF($P29="","Review needed: choose status",IF(OR($J29="",$K29=""),"Review needed: base quote",IF($F29="","Review needed: coverage",IF(AND($H29&gt;0,OR($I29="",$I29=0)),"Review needed: response terms",IF(AND($L29&lt;&gt;"",$L29&lt;&gt;"None",OR($M29="",$N29="")),"Review needed: add-on quote",IF($O29="","Review needed: responsibility","Ready for human comparison")))))))</f>
        <v/>
      </c>
    </row>
    <row r="30" ht="34" customHeight="1">
      <c r="A30" s="19" t="n"/>
      <c r="B30" s="19" t="n"/>
      <c r="C30" s="19" t="n"/>
      <c r="D30" s="20" t="n"/>
      <c r="E30" s="19" t="n"/>
      <c r="F30" s="19" t="n"/>
      <c r="G30" s="21" t="n"/>
      <c r="H30" s="21" t="n"/>
      <c r="I30" s="36" t="n"/>
      <c r="J30" s="37" t="n"/>
      <c r="K30" s="24" t="n"/>
      <c r="L30" s="19" t="n"/>
      <c r="M30" s="37" t="n"/>
      <c r="N30" s="24" t="n"/>
      <c r="O30" s="19" t="n"/>
      <c r="P30" s="24" t="n"/>
      <c r="Q30" s="33">
        <f>IF(OR($A30="",$J30="",$K30=""),"",IFERROR($J30*VLOOKUP($K30,Assumptions!$B$5:$C$8,2,FALSE),""))</f>
        <v/>
      </c>
      <c r="R30" s="33">
        <f>IF($A30="","",IF($L30="","",IF($L30="None",0,IF(OR($M30="",$N30=""),"",IFERROR($M30*VLOOKUP($N30,Assumptions!$B$5:$C$8,2,FALSE),"")))))</f>
        <v/>
      </c>
      <c r="S30" s="33">
        <f>IF(OR($Q30="",$R30=""),"",SUM($Q30:$R30))</f>
        <v/>
      </c>
      <c r="T30" s="33">
        <f>IF(OR($S30="",$G30="",$G30=0),"",IFERROR($S30/$G30,""))</f>
        <v/>
      </c>
      <c r="U30" s="8">
        <f>IF($A30="","",IF($P30="","Review needed: choose status",IF(OR($J30="",$K30=""),"Review needed: base quote",IF($F30="","Review needed: coverage",IF(AND($H30&gt;0,OR($I30="",$I30=0)),"Review needed: response terms",IF(AND($L30&lt;&gt;"",$L30&lt;&gt;"None",OR($M30="",$N30="")),"Review needed: add-on quote",IF($O30="","Review needed: responsibility","Ready for human comparison")))))))</f>
        <v/>
      </c>
    </row>
    <row r="31" ht="34" customHeight="1">
      <c r="A31" s="19" t="n"/>
      <c r="B31" s="19" t="n"/>
      <c r="C31" s="19" t="n"/>
      <c r="D31" s="20" t="n"/>
      <c r="E31" s="19" t="n"/>
      <c r="F31" s="19" t="n"/>
      <c r="G31" s="21" t="n"/>
      <c r="H31" s="21" t="n"/>
      <c r="I31" s="36" t="n"/>
      <c r="J31" s="37" t="n"/>
      <c r="K31" s="24" t="n"/>
      <c r="L31" s="19" t="n"/>
      <c r="M31" s="37" t="n"/>
      <c r="N31" s="24" t="n"/>
      <c r="O31" s="19" t="n"/>
      <c r="P31" s="24" t="n"/>
      <c r="Q31" s="38">
        <f>IF(OR($A31="",$J31="",$K31=""),"",IFERROR($J31*VLOOKUP($K31,Assumptions!$B$5:$C$8,2,FALSE),""))</f>
        <v/>
      </c>
      <c r="R31" s="38">
        <f>IF($A31="","",IF($L31="","",IF($L31="None",0,IF(OR($M31="",$N31=""),"",IFERROR($M31*VLOOKUP($N31,Assumptions!$B$5:$C$8,2,FALSE),"")))))</f>
        <v/>
      </c>
      <c r="S31" s="38">
        <f>IF(OR($Q31="",$R31=""),"",SUM($Q31:$R31))</f>
        <v/>
      </c>
      <c r="T31" s="38">
        <f>IF(OR($S31="",$G31="",$G31=0),"",IFERROR($S31/$G31,""))</f>
        <v/>
      </c>
      <c r="U31" s="26">
        <f>IF($A31="","",IF($P31="","Review needed: choose status",IF(OR($J31="",$K31=""),"Review needed: base quote",IF($F31="","Review needed: coverage",IF(AND($H31&gt;0,OR($I31="",$I31=0)),"Review needed: response terms",IF(AND($L31&lt;&gt;"",$L31&lt;&gt;"None",OR($M31="",$N31="")),"Review needed: add-on quote",IF($O31="","Review needed: responsibility","Ready for human comparison")))))))</f>
        <v/>
      </c>
    </row>
    <row r="32" ht="34" customHeight="1">
      <c r="A32" s="19" t="n"/>
      <c r="B32" s="19" t="n"/>
      <c r="C32" s="19" t="n"/>
      <c r="D32" s="20" t="n"/>
      <c r="E32" s="19" t="n"/>
      <c r="F32" s="19" t="n"/>
      <c r="G32" s="21" t="n"/>
      <c r="H32" s="21" t="n"/>
      <c r="I32" s="36" t="n"/>
      <c r="J32" s="37" t="n"/>
      <c r="K32" s="24" t="n"/>
      <c r="L32" s="19" t="n"/>
      <c r="M32" s="37" t="n"/>
      <c r="N32" s="24" t="n"/>
      <c r="O32" s="19" t="n"/>
      <c r="P32" s="24" t="n"/>
      <c r="Q32" s="33">
        <f>IF(OR($A32="",$J32="",$K32=""),"",IFERROR($J32*VLOOKUP($K32,Assumptions!$B$5:$C$8,2,FALSE),""))</f>
        <v/>
      </c>
      <c r="R32" s="33">
        <f>IF($A32="","",IF($L32="","",IF($L32="None",0,IF(OR($M32="",$N32=""),"",IFERROR($M32*VLOOKUP($N32,Assumptions!$B$5:$C$8,2,FALSE),"")))))</f>
        <v/>
      </c>
      <c r="S32" s="33">
        <f>IF(OR($Q32="",$R32=""),"",SUM($Q32:$R32))</f>
        <v/>
      </c>
      <c r="T32" s="33">
        <f>IF(OR($S32="",$G32="",$G32=0),"",IFERROR($S32/$G32,""))</f>
        <v/>
      </c>
      <c r="U32" s="8">
        <f>IF($A32="","",IF($P32="","Review needed: choose status",IF(OR($J32="",$K32=""),"Review needed: base quote",IF($F32="","Review needed: coverage",IF(AND($H32&gt;0,OR($I32="",$I32=0)),"Review needed: response terms",IF(AND($L32&lt;&gt;"",$L32&lt;&gt;"None",OR($M32="",$N32="")),"Review needed: add-on quote",IF($O32="","Review needed: responsibility","Ready for human comparison")))))))</f>
        <v/>
      </c>
    </row>
    <row r="33" ht="34" customHeight="1">
      <c r="A33" s="19" t="n"/>
      <c r="B33" s="19" t="n"/>
      <c r="C33" s="19" t="n"/>
      <c r="D33" s="20" t="n"/>
      <c r="E33" s="19" t="n"/>
      <c r="F33" s="19" t="n"/>
      <c r="G33" s="21" t="n"/>
      <c r="H33" s="21" t="n"/>
      <c r="I33" s="36" t="n"/>
      <c r="J33" s="37" t="n"/>
      <c r="K33" s="24" t="n"/>
      <c r="L33" s="19" t="n"/>
      <c r="M33" s="37" t="n"/>
      <c r="N33" s="24" t="n"/>
      <c r="O33" s="19" t="n"/>
      <c r="P33" s="24" t="n"/>
      <c r="Q33" s="38">
        <f>IF(OR($A33="",$J33="",$K33=""),"",IFERROR($J33*VLOOKUP($K33,Assumptions!$B$5:$C$8,2,FALSE),""))</f>
        <v/>
      </c>
      <c r="R33" s="38">
        <f>IF($A33="","",IF($L33="","",IF($L33="None",0,IF(OR($M33="",$N33=""),"",IFERROR($M33*VLOOKUP($N33,Assumptions!$B$5:$C$8,2,FALSE),"")))))</f>
        <v/>
      </c>
      <c r="S33" s="38">
        <f>IF(OR($Q33="",$R33=""),"",SUM($Q33:$R33))</f>
        <v/>
      </c>
      <c r="T33" s="38">
        <f>IF(OR($S33="",$G33="",$G33=0),"",IFERROR($S33/$G33,""))</f>
        <v/>
      </c>
      <c r="U33" s="26">
        <f>IF($A33="","",IF($P33="","Review needed: choose status",IF(OR($J33="",$K33=""),"Review needed: base quote",IF($F33="","Review needed: coverage",IF(AND($H33&gt;0,OR($I33="",$I33=0)),"Review needed: response terms",IF(AND($L33&lt;&gt;"",$L33&lt;&gt;"None",OR($M33="",$N33="")),"Review needed: add-on quote",IF($O33="","Review needed: responsibility","Ready for human comparison")))))))</f>
        <v/>
      </c>
    </row>
    <row r="34" ht="34" customHeight="1">
      <c r="A34" s="19" t="n"/>
      <c r="B34" s="19" t="n"/>
      <c r="C34" s="19" t="n"/>
      <c r="D34" s="20" t="n"/>
      <c r="E34" s="19" t="n"/>
      <c r="F34" s="19" t="n"/>
      <c r="G34" s="21" t="n"/>
      <c r="H34" s="21" t="n"/>
      <c r="I34" s="36" t="n"/>
      <c r="J34" s="37" t="n"/>
      <c r="K34" s="24" t="n"/>
      <c r="L34" s="19" t="n"/>
      <c r="M34" s="37" t="n"/>
      <c r="N34" s="24" t="n"/>
      <c r="O34" s="19" t="n"/>
      <c r="P34" s="24" t="n"/>
      <c r="Q34" s="33">
        <f>IF(OR($A34="",$J34="",$K34=""),"",IFERROR($J34*VLOOKUP($K34,Assumptions!$B$5:$C$8,2,FALSE),""))</f>
        <v/>
      </c>
      <c r="R34" s="33">
        <f>IF($A34="","",IF($L34="","",IF($L34="None",0,IF(OR($M34="",$N34=""),"",IFERROR($M34*VLOOKUP($N34,Assumptions!$B$5:$C$8,2,FALSE),"")))))</f>
        <v/>
      </c>
      <c r="S34" s="33">
        <f>IF(OR($Q34="",$R34=""),"",SUM($Q34:$R34))</f>
        <v/>
      </c>
      <c r="T34" s="33">
        <f>IF(OR($S34="",$G34="",$G34=0),"",IFERROR($S34/$G34,""))</f>
        <v/>
      </c>
      <c r="U34" s="8">
        <f>IF($A34="","",IF($P34="","Review needed: choose status",IF(OR($J34="",$K34=""),"Review needed: base quote",IF($F34="","Review needed: coverage",IF(AND($H34&gt;0,OR($I34="",$I34=0)),"Review needed: response terms",IF(AND($L34&lt;&gt;"",$L34&lt;&gt;"None",OR($M34="",$N34="")),"Review needed: add-on quote",IF($O34="","Review needed: responsibility","Ready for human comparison")))))))</f>
        <v/>
      </c>
    </row>
    <row r="35" ht="34" customHeight="1">
      <c r="A35" s="19" t="n"/>
      <c r="B35" s="19" t="n"/>
      <c r="C35" s="19" t="n"/>
      <c r="D35" s="20" t="n"/>
      <c r="E35" s="19" t="n"/>
      <c r="F35" s="19" t="n"/>
      <c r="G35" s="21" t="n"/>
      <c r="H35" s="21" t="n"/>
      <c r="I35" s="36" t="n"/>
      <c r="J35" s="37" t="n"/>
      <c r="K35" s="24" t="n"/>
      <c r="L35" s="19" t="n"/>
      <c r="M35" s="37" t="n"/>
      <c r="N35" s="24" t="n"/>
      <c r="O35" s="19" t="n"/>
      <c r="P35" s="24" t="n"/>
      <c r="Q35" s="38">
        <f>IF(OR($A35="",$J35="",$K35=""),"",IFERROR($J35*VLOOKUP($K35,Assumptions!$B$5:$C$8,2,FALSE),""))</f>
        <v/>
      </c>
      <c r="R35" s="38">
        <f>IF($A35="","",IF($L35="","",IF($L35="None",0,IF(OR($M35="",$N35=""),"",IFERROR($M35*VLOOKUP($N35,Assumptions!$B$5:$C$8,2,FALSE),"")))))</f>
        <v/>
      </c>
      <c r="S35" s="38">
        <f>IF(OR($Q35="",$R35=""),"",SUM($Q35:$R35))</f>
        <v/>
      </c>
      <c r="T35" s="38">
        <f>IF(OR($S35="",$G35="",$G35=0),"",IFERROR($S35/$G35,""))</f>
        <v/>
      </c>
      <c r="U35" s="26">
        <f>IF($A35="","",IF($P35="","Review needed: choose status",IF(OR($J35="",$K35=""),"Review needed: base quote",IF($F35="","Review needed: coverage",IF(AND($H35&gt;0,OR($I35="",$I35=0)),"Review needed: response terms",IF(AND($L35&lt;&gt;"",$L35&lt;&gt;"None",OR($M35="",$N35="")),"Review needed: add-on quote",IF($O35="","Review needed: responsibility","Ready for human comparison")))))))</f>
        <v/>
      </c>
    </row>
    <row r="36" ht="34" customHeight="1">
      <c r="A36" s="19" t="n"/>
      <c r="B36" s="19" t="n"/>
      <c r="C36" s="19" t="n"/>
      <c r="D36" s="20" t="n"/>
      <c r="E36" s="19" t="n"/>
      <c r="F36" s="19" t="n"/>
      <c r="G36" s="21" t="n"/>
      <c r="H36" s="21" t="n"/>
      <c r="I36" s="36" t="n"/>
      <c r="J36" s="37" t="n"/>
      <c r="K36" s="24" t="n"/>
      <c r="L36" s="19" t="n"/>
      <c r="M36" s="37" t="n"/>
      <c r="N36" s="24" t="n"/>
      <c r="O36" s="19" t="n"/>
      <c r="P36" s="24" t="n"/>
      <c r="Q36" s="33">
        <f>IF(OR($A36="",$J36="",$K36=""),"",IFERROR($J36*VLOOKUP($K36,Assumptions!$B$5:$C$8,2,FALSE),""))</f>
        <v/>
      </c>
      <c r="R36" s="33">
        <f>IF($A36="","",IF($L36="","",IF($L36="None",0,IF(OR($M36="",$N36=""),"",IFERROR($M36*VLOOKUP($N36,Assumptions!$B$5:$C$8,2,FALSE),"")))))</f>
        <v/>
      </c>
      <c r="S36" s="33">
        <f>IF(OR($Q36="",$R36=""),"",SUM($Q36:$R36))</f>
        <v/>
      </c>
      <c r="T36" s="33">
        <f>IF(OR($S36="",$G36="",$G36=0),"",IFERROR($S36/$G36,""))</f>
        <v/>
      </c>
      <c r="U36" s="8">
        <f>IF($A36="","",IF($P36="","Review needed: choose status",IF(OR($J36="",$K36=""),"Review needed: base quote",IF($F36="","Review needed: coverage",IF(AND($H36&gt;0,OR($I36="",$I36=0)),"Review needed: response terms",IF(AND($L36&lt;&gt;"",$L36&lt;&gt;"None",OR($M36="",$N36="")),"Review needed: add-on quote",IF($O36="","Review needed: responsibility","Ready for human comparison")))))))</f>
        <v/>
      </c>
    </row>
    <row r="37" ht="34" customHeight="1">
      <c r="A37" s="19" t="n"/>
      <c r="B37" s="19" t="n"/>
      <c r="C37" s="19" t="n"/>
      <c r="D37" s="20" t="n"/>
      <c r="E37" s="19" t="n"/>
      <c r="F37" s="19" t="n"/>
      <c r="G37" s="21" t="n"/>
      <c r="H37" s="21" t="n"/>
      <c r="I37" s="36" t="n"/>
      <c r="J37" s="37" t="n"/>
      <c r="K37" s="24" t="n"/>
      <c r="L37" s="19" t="n"/>
      <c r="M37" s="37" t="n"/>
      <c r="N37" s="24" t="n"/>
      <c r="O37" s="19" t="n"/>
      <c r="P37" s="24" t="n"/>
      <c r="Q37" s="38">
        <f>IF(OR($A37="",$J37="",$K37=""),"",IFERROR($J37*VLOOKUP($K37,Assumptions!$B$5:$C$8,2,FALSE),""))</f>
        <v/>
      </c>
      <c r="R37" s="38">
        <f>IF($A37="","",IF($L37="","",IF($L37="None",0,IF(OR($M37="",$N37=""),"",IFERROR($M37*VLOOKUP($N37,Assumptions!$B$5:$C$8,2,FALSE),"")))))</f>
        <v/>
      </c>
      <c r="S37" s="38">
        <f>IF(OR($Q37="",$R37=""),"",SUM($Q37:$R37))</f>
        <v/>
      </c>
      <c r="T37" s="38">
        <f>IF(OR($S37="",$G37="",$G37=0),"",IFERROR($S37/$G37,""))</f>
        <v/>
      </c>
      <c r="U37" s="26">
        <f>IF($A37="","",IF($P37="","Review needed: choose status",IF(OR($J37="",$K37=""),"Review needed: base quote",IF($F37="","Review needed: coverage",IF(AND($H37&gt;0,OR($I37="",$I37=0)),"Review needed: response terms",IF(AND($L37&lt;&gt;"",$L37&lt;&gt;"None",OR($M37="",$N37="")),"Review needed: add-on quote",IF($O37="","Review needed: responsibility","Ready for human comparison")))))))</f>
        <v/>
      </c>
    </row>
    <row r="38" ht="34" customHeight="1">
      <c r="A38" s="19" t="n"/>
      <c r="B38" s="19" t="n"/>
      <c r="C38" s="19" t="n"/>
      <c r="D38" s="20" t="n"/>
      <c r="E38" s="19" t="n"/>
      <c r="F38" s="19" t="n"/>
      <c r="G38" s="21" t="n"/>
      <c r="H38" s="21" t="n"/>
      <c r="I38" s="36" t="n"/>
      <c r="J38" s="37" t="n"/>
      <c r="K38" s="24" t="n"/>
      <c r="L38" s="19" t="n"/>
      <c r="M38" s="37" t="n"/>
      <c r="N38" s="24" t="n"/>
      <c r="O38" s="19" t="n"/>
      <c r="P38" s="24" t="n"/>
      <c r="Q38" s="33">
        <f>IF(OR($A38="",$J38="",$K38=""),"",IFERROR($J38*VLOOKUP($K38,Assumptions!$B$5:$C$8,2,FALSE),""))</f>
        <v/>
      </c>
      <c r="R38" s="33">
        <f>IF($A38="","",IF($L38="","",IF($L38="None",0,IF(OR($M38="",$N38=""),"",IFERROR($M38*VLOOKUP($N38,Assumptions!$B$5:$C$8,2,FALSE),"")))))</f>
        <v/>
      </c>
      <c r="S38" s="33">
        <f>IF(OR($Q38="",$R38=""),"",SUM($Q38:$R38))</f>
        <v/>
      </c>
      <c r="T38" s="33">
        <f>IF(OR($S38="",$G38="",$G38=0),"",IFERROR($S38/$G38,""))</f>
        <v/>
      </c>
      <c r="U38" s="8">
        <f>IF($A38="","",IF($P38="","Review needed: choose status",IF(OR($J38="",$K38=""),"Review needed: base quote",IF($F38="","Review needed: coverage",IF(AND($H38&gt;0,OR($I38="",$I38=0)),"Review needed: response terms",IF(AND($L38&lt;&gt;"",$L38&lt;&gt;"None",OR($M38="",$N38="")),"Review needed: add-on quote",IF($O38="","Review needed: responsibility","Ready for human comparison")))))))</f>
        <v/>
      </c>
    </row>
    <row r="39" ht="34" customHeight="1">
      <c r="A39" s="19" t="n"/>
      <c r="B39" s="19" t="n"/>
      <c r="C39" s="19" t="n"/>
      <c r="D39" s="20" t="n"/>
      <c r="E39" s="19" t="n"/>
      <c r="F39" s="19" t="n"/>
      <c r="G39" s="21" t="n"/>
      <c r="H39" s="21" t="n"/>
      <c r="I39" s="36" t="n"/>
      <c r="J39" s="37" t="n"/>
      <c r="K39" s="24" t="n"/>
      <c r="L39" s="19" t="n"/>
      <c r="M39" s="37" t="n"/>
      <c r="N39" s="24" t="n"/>
      <c r="O39" s="19" t="n"/>
      <c r="P39" s="24" t="n"/>
      <c r="Q39" s="38">
        <f>IF(OR($A39="",$J39="",$K39=""),"",IFERROR($J39*VLOOKUP($K39,Assumptions!$B$5:$C$8,2,FALSE),""))</f>
        <v/>
      </c>
      <c r="R39" s="38">
        <f>IF($A39="","",IF($L39="","",IF($L39="None",0,IF(OR($M39="",$N39=""),"",IFERROR($M39*VLOOKUP($N39,Assumptions!$B$5:$C$8,2,FALSE),"")))))</f>
        <v/>
      </c>
      <c r="S39" s="38">
        <f>IF(OR($Q39="",$R39=""),"",SUM($Q39:$R39))</f>
        <v/>
      </c>
      <c r="T39" s="38">
        <f>IF(OR($S39="",$G39="",$G39=0),"",IFERROR($S39/$G39,""))</f>
        <v/>
      </c>
      <c r="U39" s="26">
        <f>IF($A39="","",IF($P39="","Review needed: choose status",IF(OR($J39="",$K39=""),"Review needed: base quote",IF($F39="","Review needed: coverage",IF(AND($H39&gt;0,OR($I39="",$I39=0)),"Review needed: response terms",IF(AND($L39&lt;&gt;"",$L39&lt;&gt;"None",OR($M39="",$N39="")),"Review needed: add-on quote",IF($O39="","Review needed: responsibility","Ready for human comparison")))))))</f>
        <v/>
      </c>
    </row>
    <row r="40" ht="34" customHeight="1">
      <c r="A40" s="19" t="n"/>
      <c r="B40" s="19" t="n"/>
      <c r="C40" s="19" t="n"/>
      <c r="D40" s="20" t="n"/>
      <c r="E40" s="19" t="n"/>
      <c r="F40" s="19" t="n"/>
      <c r="G40" s="21" t="n"/>
      <c r="H40" s="21" t="n"/>
      <c r="I40" s="36" t="n"/>
      <c r="J40" s="37" t="n"/>
      <c r="K40" s="24" t="n"/>
      <c r="L40" s="19" t="n"/>
      <c r="M40" s="37" t="n"/>
      <c r="N40" s="24" t="n"/>
      <c r="O40" s="19" t="n"/>
      <c r="P40" s="24" t="n"/>
      <c r="Q40" s="33">
        <f>IF(OR($A40="",$J40="",$K40=""),"",IFERROR($J40*VLOOKUP($K40,Assumptions!$B$5:$C$8,2,FALSE),""))</f>
        <v/>
      </c>
      <c r="R40" s="33">
        <f>IF($A40="","",IF($L40="","",IF($L40="None",0,IF(OR($M40="",$N40=""),"",IFERROR($M40*VLOOKUP($N40,Assumptions!$B$5:$C$8,2,FALSE),"")))))</f>
        <v/>
      </c>
      <c r="S40" s="33">
        <f>IF(OR($Q40="",$R40=""),"",SUM($Q40:$R40))</f>
        <v/>
      </c>
      <c r="T40" s="33">
        <f>IF(OR($S40="",$G40="",$G40=0),"",IFERROR($S40/$G40,""))</f>
        <v/>
      </c>
      <c r="U40" s="8">
        <f>IF($A40="","",IF($P40="","Review needed: choose status",IF(OR($J40="",$K40=""),"Review needed: base quote",IF($F40="","Review needed: coverage",IF(AND($H40&gt;0,OR($I40="",$I40=0)),"Review needed: response terms",IF(AND($L40&lt;&gt;"",$L40&lt;&gt;"None",OR($M40="",$N40="")),"Review needed: add-on quote",IF($O40="","Review needed: responsibility","Ready for human comparison")))))))</f>
        <v/>
      </c>
    </row>
    <row r="41" ht="34" customHeight="1">
      <c r="A41" s="19" t="n"/>
      <c r="B41" s="19" t="n"/>
      <c r="C41" s="19" t="n"/>
      <c r="D41" s="20" t="n"/>
      <c r="E41" s="19" t="n"/>
      <c r="F41" s="19" t="n"/>
      <c r="G41" s="21" t="n"/>
      <c r="H41" s="21" t="n"/>
      <c r="I41" s="36" t="n"/>
      <c r="J41" s="37" t="n"/>
      <c r="K41" s="24" t="n"/>
      <c r="L41" s="19" t="n"/>
      <c r="M41" s="37" t="n"/>
      <c r="N41" s="24" t="n"/>
      <c r="O41" s="19" t="n"/>
      <c r="P41" s="24" t="n"/>
      <c r="Q41" s="38">
        <f>IF(OR($A41="",$J41="",$K41=""),"",IFERROR($J41*VLOOKUP($K41,Assumptions!$B$5:$C$8,2,FALSE),""))</f>
        <v/>
      </c>
      <c r="R41" s="38">
        <f>IF($A41="","",IF($L41="","",IF($L41="None",0,IF(OR($M41="",$N41=""),"",IFERROR($M41*VLOOKUP($N41,Assumptions!$B$5:$C$8,2,FALSE),"")))))</f>
        <v/>
      </c>
      <c r="S41" s="38">
        <f>IF(OR($Q41="",$R41=""),"",SUM($Q41:$R41))</f>
        <v/>
      </c>
      <c r="T41" s="38">
        <f>IF(OR($S41="",$G41="",$G41=0),"",IFERROR($S41/$G41,""))</f>
        <v/>
      </c>
      <c r="U41" s="26">
        <f>IF($A41="","",IF($P41="","Review needed: choose status",IF(OR($J41="",$K41=""),"Review needed: base quote",IF($F41="","Review needed: coverage",IF(AND($H41&gt;0,OR($I41="",$I41=0)),"Review needed: response terms",IF(AND($L41&lt;&gt;"",$L41&lt;&gt;"None",OR($M41="",$N41="")),"Review needed: add-on quote",IF($O41="","Review needed: responsibility","Ready for human comparison")))))))</f>
        <v/>
      </c>
    </row>
    <row r="42" ht="34" customHeight="1">
      <c r="A42" s="19" t="n"/>
      <c r="B42" s="19" t="n"/>
      <c r="C42" s="19" t="n"/>
      <c r="D42" s="20" t="n"/>
      <c r="E42" s="19" t="n"/>
      <c r="F42" s="19" t="n"/>
      <c r="G42" s="21" t="n"/>
      <c r="H42" s="21" t="n"/>
      <c r="I42" s="36" t="n"/>
      <c r="J42" s="37" t="n"/>
      <c r="K42" s="24" t="n"/>
      <c r="L42" s="19" t="n"/>
      <c r="M42" s="37" t="n"/>
      <c r="N42" s="24" t="n"/>
      <c r="O42" s="19" t="n"/>
      <c r="P42" s="24" t="n"/>
      <c r="Q42" s="33">
        <f>IF(OR($A42="",$J42="",$K42=""),"",IFERROR($J42*VLOOKUP($K42,Assumptions!$B$5:$C$8,2,FALSE),""))</f>
        <v/>
      </c>
      <c r="R42" s="33">
        <f>IF($A42="","",IF($L42="","",IF($L42="None",0,IF(OR($M42="",$N42=""),"",IFERROR($M42*VLOOKUP($N42,Assumptions!$B$5:$C$8,2,FALSE),"")))))</f>
        <v/>
      </c>
      <c r="S42" s="33">
        <f>IF(OR($Q42="",$R42=""),"",SUM($Q42:$R42))</f>
        <v/>
      </c>
      <c r="T42" s="33">
        <f>IF(OR($S42="",$G42="",$G42=0),"",IFERROR($S42/$G42,""))</f>
        <v/>
      </c>
      <c r="U42" s="8">
        <f>IF($A42="","",IF($P42="","Review needed: choose status",IF(OR($J42="",$K42=""),"Review needed: base quote",IF($F42="","Review needed: coverage",IF(AND($H42&gt;0,OR($I42="",$I42=0)),"Review needed: response terms",IF(AND($L42&lt;&gt;"",$L42&lt;&gt;"None",OR($M42="",$N42="")),"Review needed: add-on quote",IF($O42="","Review needed: responsibility","Ready for human comparison")))))))</f>
        <v/>
      </c>
    </row>
    <row r="43" ht="34" customHeight="1">
      <c r="A43" s="19" t="n"/>
      <c r="B43" s="19" t="n"/>
      <c r="C43" s="19" t="n"/>
      <c r="D43" s="20" t="n"/>
      <c r="E43" s="19" t="n"/>
      <c r="F43" s="19" t="n"/>
      <c r="G43" s="21" t="n"/>
      <c r="H43" s="21" t="n"/>
      <c r="I43" s="36" t="n"/>
      <c r="J43" s="37" t="n"/>
      <c r="K43" s="24" t="n"/>
      <c r="L43" s="19" t="n"/>
      <c r="M43" s="37" t="n"/>
      <c r="N43" s="24" t="n"/>
      <c r="O43" s="19" t="n"/>
      <c r="P43" s="24" t="n"/>
      <c r="Q43" s="38">
        <f>IF(OR($A43="",$J43="",$K43=""),"",IFERROR($J43*VLOOKUP($K43,Assumptions!$B$5:$C$8,2,FALSE),""))</f>
        <v/>
      </c>
      <c r="R43" s="38">
        <f>IF($A43="","",IF($L43="","",IF($L43="None",0,IF(OR($M43="",$N43=""),"",IFERROR($M43*VLOOKUP($N43,Assumptions!$B$5:$C$8,2,FALSE),"")))))</f>
        <v/>
      </c>
      <c r="S43" s="38">
        <f>IF(OR($Q43="",$R43=""),"",SUM($Q43:$R43))</f>
        <v/>
      </c>
      <c r="T43" s="38">
        <f>IF(OR($S43="",$G43="",$G43=0),"",IFERROR($S43/$G43,""))</f>
        <v/>
      </c>
      <c r="U43" s="26">
        <f>IF($A43="","",IF($P43="","Review needed: choose status",IF(OR($J43="",$K43=""),"Review needed: base quote",IF($F43="","Review needed: coverage",IF(AND($H43&gt;0,OR($I43="",$I43=0)),"Review needed: response terms",IF(AND($L43&lt;&gt;"",$L43&lt;&gt;"None",OR($M43="",$N43="")),"Review needed: add-on quote",IF($O43="","Review needed: responsibility","Ready for human comparison")))))))</f>
        <v/>
      </c>
    </row>
    <row r="44" ht="34" customHeight="1">
      <c r="A44" s="19" t="n"/>
      <c r="B44" s="19" t="n"/>
      <c r="C44" s="19" t="n"/>
      <c r="D44" s="20" t="n"/>
      <c r="E44" s="19" t="n"/>
      <c r="F44" s="19" t="n"/>
      <c r="G44" s="21" t="n"/>
      <c r="H44" s="21" t="n"/>
      <c r="I44" s="36" t="n"/>
      <c r="J44" s="37" t="n"/>
      <c r="K44" s="24" t="n"/>
      <c r="L44" s="19" t="n"/>
      <c r="M44" s="37" t="n"/>
      <c r="N44" s="24" t="n"/>
      <c r="O44" s="19" t="n"/>
      <c r="P44" s="24" t="n"/>
      <c r="Q44" s="33">
        <f>IF(OR($A44="",$J44="",$K44=""),"",IFERROR($J44*VLOOKUP($K44,Assumptions!$B$5:$C$8,2,FALSE),""))</f>
        <v/>
      </c>
      <c r="R44" s="33">
        <f>IF($A44="","",IF($L44="","",IF($L44="None",0,IF(OR($M44="",$N44=""),"",IFERROR($M44*VLOOKUP($N44,Assumptions!$B$5:$C$8,2,FALSE),"")))))</f>
        <v/>
      </c>
      <c r="S44" s="33">
        <f>IF(OR($Q44="",$R44=""),"",SUM($Q44:$R44))</f>
        <v/>
      </c>
      <c r="T44" s="33">
        <f>IF(OR($S44="",$G44="",$G44=0),"",IFERROR($S44/$G44,""))</f>
        <v/>
      </c>
      <c r="U44" s="8">
        <f>IF($A44="","",IF($P44="","Review needed: choose status",IF(OR($J44="",$K44=""),"Review needed: base quote",IF($F44="","Review needed: coverage",IF(AND($H44&gt;0,OR($I44="",$I44=0)),"Review needed: response terms",IF(AND($L44&lt;&gt;"",$L44&lt;&gt;"None",OR($M44="",$N44="")),"Review needed: add-on quote",IF($O44="","Review needed: responsibility","Ready for human comparison")))))))</f>
        <v/>
      </c>
    </row>
    <row r="45" ht="34" customHeight="1">
      <c r="A45" s="19" t="n"/>
      <c r="B45" s="19" t="n"/>
      <c r="C45" s="19" t="n"/>
      <c r="D45" s="20" t="n"/>
      <c r="E45" s="19" t="n"/>
      <c r="F45" s="19" t="n"/>
      <c r="G45" s="21" t="n"/>
      <c r="H45" s="21" t="n"/>
      <c r="I45" s="36" t="n"/>
      <c r="J45" s="37" t="n"/>
      <c r="K45" s="24" t="n"/>
      <c r="L45" s="19" t="n"/>
      <c r="M45" s="37" t="n"/>
      <c r="N45" s="24" t="n"/>
      <c r="O45" s="19" t="n"/>
      <c r="P45" s="24" t="n"/>
      <c r="Q45" s="38">
        <f>IF(OR($A45="",$J45="",$K45=""),"",IFERROR($J45*VLOOKUP($K45,Assumptions!$B$5:$C$8,2,FALSE),""))</f>
        <v/>
      </c>
      <c r="R45" s="38">
        <f>IF($A45="","",IF($L45="","",IF($L45="None",0,IF(OR($M45="",$N45=""),"",IFERROR($M45*VLOOKUP($N45,Assumptions!$B$5:$C$8,2,FALSE),"")))))</f>
        <v/>
      </c>
      <c r="S45" s="38">
        <f>IF(OR($Q45="",$R45=""),"",SUM($Q45:$R45))</f>
        <v/>
      </c>
      <c r="T45" s="38">
        <f>IF(OR($S45="",$G45="",$G45=0),"",IFERROR($S45/$G45,""))</f>
        <v/>
      </c>
      <c r="U45" s="26">
        <f>IF($A45="","",IF($P45="","Review needed: choose status",IF(OR($J45="",$K45=""),"Review needed: base quote",IF($F45="","Review needed: coverage",IF(AND($H45&gt;0,OR($I45="",$I45=0)),"Review needed: response terms",IF(AND($L45&lt;&gt;"",$L45&lt;&gt;"None",OR($M45="",$N45="")),"Review needed: add-on quote",IF($O45="","Review needed: responsibility","Ready for human comparison")))))))</f>
        <v/>
      </c>
    </row>
    <row r="46" ht="34" customHeight="1">
      <c r="A46" s="19" t="n"/>
      <c r="B46" s="19" t="n"/>
      <c r="C46" s="19" t="n"/>
      <c r="D46" s="20" t="n"/>
      <c r="E46" s="19" t="n"/>
      <c r="F46" s="19" t="n"/>
      <c r="G46" s="21" t="n"/>
      <c r="H46" s="21" t="n"/>
      <c r="I46" s="36" t="n"/>
      <c r="J46" s="37" t="n"/>
      <c r="K46" s="24" t="n"/>
      <c r="L46" s="19" t="n"/>
      <c r="M46" s="37" t="n"/>
      <c r="N46" s="24" t="n"/>
      <c r="O46" s="19" t="n"/>
      <c r="P46" s="24" t="n"/>
      <c r="Q46" s="33">
        <f>IF(OR($A46="",$J46="",$K46=""),"",IFERROR($J46*VLOOKUP($K46,Assumptions!$B$5:$C$8,2,FALSE),""))</f>
        <v/>
      </c>
      <c r="R46" s="33">
        <f>IF($A46="","",IF($L46="","",IF($L46="None",0,IF(OR($M46="",$N46=""),"",IFERROR($M46*VLOOKUP($N46,Assumptions!$B$5:$C$8,2,FALSE),"")))))</f>
        <v/>
      </c>
      <c r="S46" s="33">
        <f>IF(OR($Q46="",$R46=""),"",SUM($Q46:$R46))</f>
        <v/>
      </c>
      <c r="T46" s="33">
        <f>IF(OR($S46="",$G46="",$G46=0),"",IFERROR($S46/$G46,""))</f>
        <v/>
      </c>
      <c r="U46" s="8">
        <f>IF($A46="","",IF($P46="","Review needed: choose status",IF(OR($J46="",$K46=""),"Review needed: base quote",IF($F46="","Review needed: coverage",IF(AND($H46&gt;0,OR($I46="",$I46=0)),"Review needed: response terms",IF(AND($L46&lt;&gt;"",$L46&lt;&gt;"None",OR($M46="",$N46="")),"Review needed: add-on quote",IF($O46="","Review needed: responsibility","Ready for human comparison")))))))</f>
        <v/>
      </c>
    </row>
    <row r="47" ht="34" customHeight="1">
      <c r="A47" s="19" t="n"/>
      <c r="B47" s="19" t="n"/>
      <c r="C47" s="19" t="n"/>
      <c r="D47" s="20" t="n"/>
      <c r="E47" s="19" t="n"/>
      <c r="F47" s="19" t="n"/>
      <c r="G47" s="21" t="n"/>
      <c r="H47" s="21" t="n"/>
      <c r="I47" s="36" t="n"/>
      <c r="J47" s="37" t="n"/>
      <c r="K47" s="24" t="n"/>
      <c r="L47" s="19" t="n"/>
      <c r="M47" s="37" t="n"/>
      <c r="N47" s="24" t="n"/>
      <c r="O47" s="19" t="n"/>
      <c r="P47" s="24" t="n"/>
      <c r="Q47" s="38">
        <f>IF(OR($A47="",$J47="",$K47=""),"",IFERROR($J47*VLOOKUP($K47,Assumptions!$B$5:$C$8,2,FALSE),""))</f>
        <v/>
      </c>
      <c r="R47" s="38">
        <f>IF($A47="","",IF($L47="","",IF($L47="None",0,IF(OR($M47="",$N47=""),"",IFERROR($M47*VLOOKUP($N47,Assumptions!$B$5:$C$8,2,FALSE),"")))))</f>
        <v/>
      </c>
      <c r="S47" s="38">
        <f>IF(OR($Q47="",$R47=""),"",SUM($Q47:$R47))</f>
        <v/>
      </c>
      <c r="T47" s="38">
        <f>IF(OR($S47="",$G47="",$G47=0),"",IFERROR($S47/$G47,""))</f>
        <v/>
      </c>
      <c r="U47" s="26">
        <f>IF($A47="","",IF($P47="","Review needed: choose status",IF(OR($J47="",$K47=""),"Review needed: base quote",IF($F47="","Review needed: coverage",IF(AND($H47&gt;0,OR($I47="",$I47=0)),"Review needed: response terms",IF(AND($L47&lt;&gt;"",$L47&lt;&gt;"None",OR($M47="",$N47="")),"Review needed: add-on quote",IF($O47="","Review needed: responsibility","Ready for human comparison")))))))</f>
        <v/>
      </c>
    </row>
    <row r="48" ht="34" customHeight="1">
      <c r="A48" s="19" t="n"/>
      <c r="B48" s="19" t="n"/>
      <c r="C48" s="19" t="n"/>
      <c r="D48" s="20" t="n"/>
      <c r="E48" s="19" t="n"/>
      <c r="F48" s="19" t="n"/>
      <c r="G48" s="21" t="n"/>
      <c r="H48" s="21" t="n"/>
      <c r="I48" s="36" t="n"/>
      <c r="J48" s="37" t="n"/>
      <c r="K48" s="24" t="n"/>
      <c r="L48" s="19" t="n"/>
      <c r="M48" s="37" t="n"/>
      <c r="N48" s="24" t="n"/>
      <c r="O48" s="19" t="n"/>
      <c r="P48" s="24" t="n"/>
      <c r="Q48" s="33">
        <f>IF(OR($A48="",$J48="",$K48=""),"",IFERROR($J48*VLOOKUP($K48,Assumptions!$B$5:$C$8,2,FALSE),""))</f>
        <v/>
      </c>
      <c r="R48" s="33">
        <f>IF($A48="","",IF($L48="","",IF($L48="None",0,IF(OR($M48="",$N48=""),"",IFERROR($M48*VLOOKUP($N48,Assumptions!$B$5:$C$8,2,FALSE),"")))))</f>
        <v/>
      </c>
      <c r="S48" s="33">
        <f>IF(OR($Q48="",$R48=""),"",SUM($Q48:$R48))</f>
        <v/>
      </c>
      <c r="T48" s="33">
        <f>IF(OR($S48="",$G48="",$G48=0),"",IFERROR($S48/$G48,""))</f>
        <v/>
      </c>
      <c r="U48" s="8">
        <f>IF($A48="","",IF($P48="","Review needed: choose status",IF(OR($J48="",$K48=""),"Review needed: base quote",IF($F48="","Review needed: coverage",IF(AND($H48&gt;0,OR($I48="",$I48=0)),"Review needed: response terms",IF(AND($L48&lt;&gt;"",$L48&lt;&gt;"None",OR($M48="",$N48="")),"Review needed: add-on quote",IF($O48="","Review needed: responsibility","Ready for human comparison")))))))</f>
        <v/>
      </c>
    </row>
    <row r="49" ht="34" customHeight="1">
      <c r="A49" s="19" t="n"/>
      <c r="B49" s="19" t="n"/>
      <c r="C49" s="19" t="n"/>
      <c r="D49" s="20" t="n"/>
      <c r="E49" s="19" t="n"/>
      <c r="F49" s="19" t="n"/>
      <c r="G49" s="21" t="n"/>
      <c r="H49" s="21" t="n"/>
      <c r="I49" s="36" t="n"/>
      <c r="J49" s="37" t="n"/>
      <c r="K49" s="24" t="n"/>
      <c r="L49" s="19" t="n"/>
      <c r="M49" s="37" t="n"/>
      <c r="N49" s="24" t="n"/>
      <c r="O49" s="19" t="n"/>
      <c r="P49" s="24" t="n"/>
      <c r="Q49" s="38">
        <f>IF(OR($A49="",$J49="",$K49=""),"",IFERROR($J49*VLOOKUP($K49,Assumptions!$B$5:$C$8,2,FALSE),""))</f>
        <v/>
      </c>
      <c r="R49" s="38">
        <f>IF($A49="","",IF($L49="","",IF($L49="None",0,IF(OR($M49="",$N49=""),"",IFERROR($M49*VLOOKUP($N49,Assumptions!$B$5:$C$8,2,FALSE),"")))))</f>
        <v/>
      </c>
      <c r="S49" s="38">
        <f>IF(OR($Q49="",$R49=""),"",SUM($Q49:$R49))</f>
        <v/>
      </c>
      <c r="T49" s="38">
        <f>IF(OR($S49="",$G49="",$G49=0),"",IFERROR($S49/$G49,""))</f>
        <v/>
      </c>
      <c r="U49" s="26">
        <f>IF($A49="","",IF($P49="","Review needed: choose status",IF(OR($J49="",$K49=""),"Review needed: base quote",IF($F49="","Review needed: coverage",IF(AND($H49&gt;0,OR($I49="",$I49=0)),"Review needed: response terms",IF(AND($L49&lt;&gt;"",$L49&lt;&gt;"None",OR($M49="",$N49="")),"Review needed: add-on quote",IF($O49="","Review needed: responsibility","Ready for human comparison")))))))</f>
        <v/>
      </c>
    </row>
    <row r="50" ht="34" customHeight="1">
      <c r="A50" s="19" t="n"/>
      <c r="B50" s="19" t="n"/>
      <c r="C50" s="19" t="n"/>
      <c r="D50" s="20" t="n"/>
      <c r="E50" s="19" t="n"/>
      <c r="F50" s="19" t="n"/>
      <c r="G50" s="21" t="n"/>
      <c r="H50" s="21" t="n"/>
      <c r="I50" s="36" t="n"/>
      <c r="J50" s="37" t="n"/>
      <c r="K50" s="24" t="n"/>
      <c r="L50" s="19" t="n"/>
      <c r="M50" s="37" t="n"/>
      <c r="N50" s="24" t="n"/>
      <c r="O50" s="19" t="n"/>
      <c r="P50" s="24" t="n"/>
      <c r="Q50" s="33">
        <f>IF(OR($A50="",$J50="",$K50=""),"",IFERROR($J50*VLOOKUP($K50,Assumptions!$B$5:$C$8,2,FALSE),""))</f>
        <v/>
      </c>
      <c r="R50" s="33">
        <f>IF($A50="","",IF($L50="","",IF($L50="None",0,IF(OR($M50="",$N50=""),"",IFERROR($M50*VLOOKUP($N50,Assumptions!$B$5:$C$8,2,FALSE),"")))))</f>
        <v/>
      </c>
      <c r="S50" s="33">
        <f>IF(OR($Q50="",$R50=""),"",SUM($Q50:$R50))</f>
        <v/>
      </c>
      <c r="T50" s="33">
        <f>IF(OR($S50="",$G50="",$G50=0),"",IFERROR($S50/$G50,""))</f>
        <v/>
      </c>
      <c r="U50" s="8">
        <f>IF($A50="","",IF($P50="","Review needed: choose status",IF(OR($J50="",$K50=""),"Review needed: base quote",IF($F50="","Review needed: coverage",IF(AND($H50&gt;0,OR($I50="",$I50=0)),"Review needed: response terms",IF(AND($L50&lt;&gt;"",$L50&lt;&gt;"None",OR($M50="",$N50="")),"Review needed: add-on quote",IF($O50="","Review needed: responsibility","Ready for human comparison")))))))</f>
        <v/>
      </c>
    </row>
    <row r="51" ht="34" customHeight="1">
      <c r="A51" s="19" t="n"/>
      <c r="B51" s="19" t="n"/>
      <c r="C51" s="19" t="n"/>
      <c r="D51" s="20" t="n"/>
      <c r="E51" s="19" t="n"/>
      <c r="F51" s="19" t="n"/>
      <c r="G51" s="21" t="n"/>
      <c r="H51" s="21" t="n"/>
      <c r="I51" s="36" t="n"/>
      <c r="J51" s="37" t="n"/>
      <c r="K51" s="24" t="n"/>
      <c r="L51" s="19" t="n"/>
      <c r="M51" s="37" t="n"/>
      <c r="N51" s="24" t="n"/>
      <c r="O51" s="19" t="n"/>
      <c r="P51" s="24" t="n"/>
      <c r="Q51" s="38">
        <f>IF(OR($A51="",$J51="",$K51=""),"",IFERROR($J51*VLOOKUP($K51,Assumptions!$B$5:$C$8,2,FALSE),""))</f>
        <v/>
      </c>
      <c r="R51" s="38">
        <f>IF($A51="","",IF($L51="","",IF($L51="None",0,IF(OR($M51="",$N51=""),"",IFERROR($M51*VLOOKUP($N51,Assumptions!$B$5:$C$8,2,FALSE),"")))))</f>
        <v/>
      </c>
      <c r="S51" s="38">
        <f>IF(OR($Q51="",$R51=""),"",SUM($Q51:$R51))</f>
        <v/>
      </c>
      <c r="T51" s="38">
        <f>IF(OR($S51="",$G51="",$G51=0),"",IFERROR($S51/$G51,""))</f>
        <v/>
      </c>
      <c r="U51" s="26">
        <f>IF($A51="","",IF($P51="","Review needed: choose status",IF(OR($J51="",$K51=""),"Review needed: base quote",IF($F51="","Review needed: coverage",IF(AND($H51&gt;0,OR($I51="",$I51=0)),"Review needed: response terms",IF(AND($L51&lt;&gt;"",$L51&lt;&gt;"None",OR($M51="",$N51="")),"Review needed: add-on quote",IF($O51="","Review needed: responsibility","Ready for human comparison")))))))</f>
        <v/>
      </c>
    </row>
    <row r="52" ht="34" customHeight="1">
      <c r="A52" s="19" t="n"/>
      <c r="B52" s="19" t="n"/>
      <c r="C52" s="19" t="n"/>
      <c r="D52" s="20" t="n"/>
      <c r="E52" s="19" t="n"/>
      <c r="F52" s="19" t="n"/>
      <c r="G52" s="21" t="n"/>
      <c r="H52" s="21" t="n"/>
      <c r="I52" s="36" t="n"/>
      <c r="J52" s="37" t="n"/>
      <c r="K52" s="24" t="n"/>
      <c r="L52" s="19" t="n"/>
      <c r="M52" s="37" t="n"/>
      <c r="N52" s="24" t="n"/>
      <c r="O52" s="19" t="n"/>
      <c r="P52" s="24" t="n"/>
      <c r="Q52" s="33">
        <f>IF(OR($A52="",$J52="",$K52=""),"",IFERROR($J52*VLOOKUP($K52,Assumptions!$B$5:$C$8,2,FALSE),""))</f>
        <v/>
      </c>
      <c r="R52" s="33">
        <f>IF($A52="","",IF($L52="","",IF($L52="None",0,IF(OR($M52="",$N52=""),"",IFERROR($M52*VLOOKUP($N52,Assumptions!$B$5:$C$8,2,FALSE),"")))))</f>
        <v/>
      </c>
      <c r="S52" s="33">
        <f>IF(OR($Q52="",$R52=""),"",SUM($Q52:$R52))</f>
        <v/>
      </c>
      <c r="T52" s="33">
        <f>IF(OR($S52="",$G52="",$G52=0),"",IFERROR($S52/$G52,""))</f>
        <v/>
      </c>
      <c r="U52" s="8">
        <f>IF($A52="","",IF($P52="","Review needed: choose status",IF(OR($J52="",$K52=""),"Review needed: base quote",IF($F52="","Review needed: coverage",IF(AND($H52&gt;0,OR($I52="",$I52=0)),"Review needed: response terms",IF(AND($L52&lt;&gt;"",$L52&lt;&gt;"None",OR($M52="",$N52="")),"Review needed: add-on quote",IF($O52="","Review needed: responsibility","Ready for human comparison")))))))</f>
        <v/>
      </c>
    </row>
    <row r="53" ht="34" customHeight="1">
      <c r="A53" s="19" t="n"/>
      <c r="B53" s="19" t="n"/>
      <c r="C53" s="19" t="n"/>
      <c r="D53" s="20" t="n"/>
      <c r="E53" s="19" t="n"/>
      <c r="F53" s="19" t="n"/>
      <c r="G53" s="21" t="n"/>
      <c r="H53" s="21" t="n"/>
      <c r="I53" s="36" t="n"/>
      <c r="J53" s="37" t="n"/>
      <c r="K53" s="24" t="n"/>
      <c r="L53" s="19" t="n"/>
      <c r="M53" s="37" t="n"/>
      <c r="N53" s="24" t="n"/>
      <c r="O53" s="19" t="n"/>
      <c r="P53" s="24" t="n"/>
      <c r="Q53" s="38">
        <f>IF(OR($A53="",$J53="",$K53=""),"",IFERROR($J53*VLOOKUP($K53,Assumptions!$B$5:$C$8,2,FALSE),""))</f>
        <v/>
      </c>
      <c r="R53" s="38">
        <f>IF($A53="","",IF($L53="","",IF($L53="None",0,IF(OR($M53="",$N53=""),"",IFERROR($M53*VLOOKUP($N53,Assumptions!$B$5:$C$8,2,FALSE),"")))))</f>
        <v/>
      </c>
      <c r="S53" s="38">
        <f>IF(OR($Q53="",$R53=""),"",SUM($Q53:$R53))</f>
        <v/>
      </c>
      <c r="T53" s="38">
        <f>IF(OR($S53="",$G53="",$G53=0),"",IFERROR($S53/$G53,""))</f>
        <v/>
      </c>
      <c r="U53" s="26">
        <f>IF($A53="","",IF($P53="","Review needed: choose status",IF(OR($J53="",$K53=""),"Review needed: base quote",IF($F53="","Review needed: coverage",IF(AND($H53&gt;0,OR($I53="",$I53=0)),"Review needed: response terms",IF(AND($L53&lt;&gt;"",$L53&lt;&gt;"None",OR($M53="",$N53="")),"Review needed: add-on quote",IF($O53="","Review needed: responsibility","Ready for human comparison")))))))</f>
        <v/>
      </c>
    </row>
    <row r="54" ht="34" customHeight="1">
      <c r="A54" s="19" t="n"/>
      <c r="B54" s="19" t="n"/>
      <c r="C54" s="19" t="n"/>
      <c r="D54" s="20" t="n"/>
      <c r="E54" s="19" t="n"/>
      <c r="F54" s="19" t="n"/>
      <c r="G54" s="21" t="n"/>
      <c r="H54" s="21" t="n"/>
      <c r="I54" s="36" t="n"/>
      <c r="J54" s="37" t="n"/>
      <c r="K54" s="24" t="n"/>
      <c r="L54" s="19" t="n"/>
      <c r="M54" s="37" t="n"/>
      <c r="N54" s="24" t="n"/>
      <c r="O54" s="19" t="n"/>
      <c r="P54" s="24" t="n"/>
      <c r="Q54" s="33">
        <f>IF(OR($A54="",$J54="",$K54=""),"",IFERROR($J54*VLOOKUP($K54,Assumptions!$B$5:$C$8,2,FALSE),""))</f>
        <v/>
      </c>
      <c r="R54" s="33">
        <f>IF($A54="","",IF($L54="","",IF($L54="None",0,IF(OR($M54="",$N54=""),"",IFERROR($M54*VLOOKUP($N54,Assumptions!$B$5:$C$8,2,FALSE),"")))))</f>
        <v/>
      </c>
      <c r="S54" s="33">
        <f>IF(OR($Q54="",$R54=""),"",SUM($Q54:$R54))</f>
        <v/>
      </c>
      <c r="T54" s="33">
        <f>IF(OR($S54="",$G54="",$G54=0),"",IFERROR($S54/$G54,""))</f>
        <v/>
      </c>
      <c r="U54" s="8">
        <f>IF($A54="","",IF($P54="","Review needed: choose status",IF(OR($J54="",$K54=""),"Review needed: base quote",IF($F54="","Review needed: coverage",IF(AND($H54&gt;0,OR($I54="",$I54=0)),"Review needed: response terms",IF(AND($L54&lt;&gt;"",$L54&lt;&gt;"None",OR($M54="",$N54="")),"Review needed: add-on quote",IF($O54="","Review needed: responsibility","Ready for human comparison")))))))</f>
        <v/>
      </c>
    </row>
    <row r="55" ht="34" customHeight="1">
      <c r="A55" s="19" t="n"/>
      <c r="B55" s="19" t="n"/>
      <c r="C55" s="19" t="n"/>
      <c r="D55" s="20" t="n"/>
      <c r="E55" s="19" t="n"/>
      <c r="F55" s="19" t="n"/>
      <c r="G55" s="21" t="n"/>
      <c r="H55" s="21" t="n"/>
      <c r="I55" s="36" t="n"/>
      <c r="J55" s="37" t="n"/>
      <c r="K55" s="24" t="n"/>
      <c r="L55" s="19" t="n"/>
      <c r="M55" s="37" t="n"/>
      <c r="N55" s="24" t="n"/>
      <c r="O55" s="19" t="n"/>
      <c r="P55" s="24" t="n"/>
      <c r="Q55" s="38">
        <f>IF(OR($A55="",$J55="",$K55=""),"",IFERROR($J55*VLOOKUP($K55,Assumptions!$B$5:$C$8,2,FALSE),""))</f>
        <v/>
      </c>
      <c r="R55" s="38">
        <f>IF($A55="","",IF($L55="","",IF($L55="None",0,IF(OR($M55="",$N55=""),"",IFERROR($M55*VLOOKUP($N55,Assumptions!$B$5:$C$8,2,FALSE),"")))))</f>
        <v/>
      </c>
      <c r="S55" s="38">
        <f>IF(OR($Q55="",$R55=""),"",SUM($Q55:$R55))</f>
        <v/>
      </c>
      <c r="T55" s="38">
        <f>IF(OR($S55="",$G55="",$G55=0),"",IFERROR($S55/$G55,""))</f>
        <v/>
      </c>
      <c r="U55" s="26">
        <f>IF($A55="","",IF($P55="","Review needed: choose status",IF(OR($J55="",$K55=""),"Review needed: base quote",IF($F55="","Review needed: coverage",IF(AND($H55&gt;0,OR($I55="",$I55=0)),"Review needed: response terms",IF(AND($L55&lt;&gt;"",$L55&lt;&gt;"None",OR($M55="",$N55="")),"Review needed: add-on quote",IF($O55="","Review needed: responsibility","Ready for human comparison")))))))</f>
        <v/>
      </c>
    </row>
    <row r="56" ht="34" customHeight="1">
      <c r="A56" s="19" t="n"/>
      <c r="B56" s="19" t="n"/>
      <c r="C56" s="19" t="n"/>
      <c r="D56" s="20" t="n"/>
      <c r="E56" s="19" t="n"/>
      <c r="F56" s="19" t="n"/>
      <c r="G56" s="21" t="n"/>
      <c r="H56" s="21" t="n"/>
      <c r="I56" s="36" t="n"/>
      <c r="J56" s="37" t="n"/>
      <c r="K56" s="24" t="n"/>
      <c r="L56" s="19" t="n"/>
      <c r="M56" s="37" t="n"/>
      <c r="N56" s="24" t="n"/>
      <c r="O56" s="19" t="n"/>
      <c r="P56" s="24" t="n"/>
      <c r="Q56" s="33">
        <f>IF(OR($A56="",$J56="",$K56=""),"",IFERROR($J56*VLOOKUP($K56,Assumptions!$B$5:$C$8,2,FALSE),""))</f>
        <v/>
      </c>
      <c r="R56" s="33">
        <f>IF($A56="","",IF($L56="","",IF($L56="None",0,IF(OR($M56="",$N56=""),"",IFERROR($M56*VLOOKUP($N56,Assumptions!$B$5:$C$8,2,FALSE),"")))))</f>
        <v/>
      </c>
      <c r="S56" s="33">
        <f>IF(OR($Q56="",$R56=""),"",SUM($Q56:$R56))</f>
        <v/>
      </c>
      <c r="T56" s="33">
        <f>IF(OR($S56="",$G56="",$G56=0),"",IFERROR($S56/$G56,""))</f>
        <v/>
      </c>
      <c r="U56" s="8">
        <f>IF($A56="","",IF($P56="","Review needed: choose status",IF(OR($J56="",$K56=""),"Review needed: base quote",IF($F56="","Review needed: coverage",IF(AND($H56&gt;0,OR($I56="",$I56=0)),"Review needed: response terms",IF(AND($L56&lt;&gt;"",$L56&lt;&gt;"None",OR($M56="",$N56="")),"Review needed: add-on quote",IF($O56="","Review needed: responsibility","Ready for human comparison")))))))</f>
        <v/>
      </c>
    </row>
    <row r="57" ht="34" customHeight="1">
      <c r="A57" s="19" t="n"/>
      <c r="B57" s="19" t="n"/>
      <c r="C57" s="19" t="n"/>
      <c r="D57" s="20" t="n"/>
      <c r="E57" s="19" t="n"/>
      <c r="F57" s="19" t="n"/>
      <c r="G57" s="21" t="n"/>
      <c r="H57" s="21" t="n"/>
      <c r="I57" s="36" t="n"/>
      <c r="J57" s="37" t="n"/>
      <c r="K57" s="24" t="n"/>
      <c r="L57" s="19" t="n"/>
      <c r="M57" s="37" t="n"/>
      <c r="N57" s="24" t="n"/>
      <c r="O57" s="19" t="n"/>
      <c r="P57" s="24" t="n"/>
      <c r="Q57" s="38">
        <f>IF(OR($A57="",$J57="",$K57=""),"",IFERROR($J57*VLOOKUP($K57,Assumptions!$B$5:$C$8,2,FALSE),""))</f>
        <v/>
      </c>
      <c r="R57" s="38">
        <f>IF($A57="","",IF($L57="","",IF($L57="None",0,IF(OR($M57="",$N57=""),"",IFERROR($M57*VLOOKUP($N57,Assumptions!$B$5:$C$8,2,FALSE),"")))))</f>
        <v/>
      </c>
      <c r="S57" s="38">
        <f>IF(OR($Q57="",$R57=""),"",SUM($Q57:$R57))</f>
        <v/>
      </c>
      <c r="T57" s="38">
        <f>IF(OR($S57="",$G57="",$G57=0),"",IFERROR($S57/$G57,""))</f>
        <v/>
      </c>
      <c r="U57" s="26">
        <f>IF($A57="","",IF($P57="","Review needed: choose status",IF(OR($J57="",$K57=""),"Review needed: base quote",IF($F57="","Review needed: coverage",IF(AND($H57&gt;0,OR($I57="",$I57=0)),"Review needed: response terms",IF(AND($L57&lt;&gt;"",$L57&lt;&gt;"None",OR($M57="",$N57="")),"Review needed: add-on quote",IF($O57="","Review needed: responsibility","Ready for human comparison")))))))</f>
        <v/>
      </c>
    </row>
    <row r="58" ht="34" customHeight="1">
      <c r="A58" s="19" t="n"/>
      <c r="B58" s="19" t="n"/>
      <c r="C58" s="19" t="n"/>
      <c r="D58" s="20" t="n"/>
      <c r="E58" s="19" t="n"/>
      <c r="F58" s="19" t="n"/>
      <c r="G58" s="21" t="n"/>
      <c r="H58" s="21" t="n"/>
      <c r="I58" s="36" t="n"/>
      <c r="J58" s="37" t="n"/>
      <c r="K58" s="24" t="n"/>
      <c r="L58" s="19" t="n"/>
      <c r="M58" s="37" t="n"/>
      <c r="N58" s="24" t="n"/>
      <c r="O58" s="19" t="n"/>
      <c r="P58" s="24" t="n"/>
      <c r="Q58" s="33">
        <f>IF(OR($A58="",$J58="",$K58=""),"",IFERROR($J58*VLOOKUP($K58,Assumptions!$B$5:$C$8,2,FALSE),""))</f>
        <v/>
      </c>
      <c r="R58" s="33">
        <f>IF($A58="","",IF($L58="","",IF($L58="None",0,IF(OR($M58="",$N58=""),"",IFERROR($M58*VLOOKUP($N58,Assumptions!$B$5:$C$8,2,FALSE),"")))))</f>
        <v/>
      </c>
      <c r="S58" s="33">
        <f>IF(OR($Q58="",$R58=""),"",SUM($Q58:$R58))</f>
        <v/>
      </c>
      <c r="T58" s="33">
        <f>IF(OR($S58="",$G58="",$G58=0),"",IFERROR($S58/$G58,""))</f>
        <v/>
      </c>
      <c r="U58" s="8">
        <f>IF($A58="","",IF($P58="","Review needed: choose status",IF(OR($J58="",$K58=""),"Review needed: base quote",IF($F58="","Review needed: coverage",IF(AND($H58&gt;0,OR($I58="",$I58=0)),"Review needed: response terms",IF(AND($L58&lt;&gt;"",$L58&lt;&gt;"None",OR($M58="",$N58="")),"Review needed: add-on quote",IF($O58="","Review needed: responsibility","Ready for human comparison")))))))</f>
        <v/>
      </c>
    </row>
    <row r="59" ht="34" customHeight="1">
      <c r="A59" s="19" t="n"/>
      <c r="B59" s="19" t="n"/>
      <c r="C59" s="19" t="n"/>
      <c r="D59" s="20" t="n"/>
      <c r="E59" s="19" t="n"/>
      <c r="F59" s="19" t="n"/>
      <c r="G59" s="21" t="n"/>
      <c r="H59" s="21" t="n"/>
      <c r="I59" s="36" t="n"/>
      <c r="J59" s="37" t="n"/>
      <c r="K59" s="24" t="n"/>
      <c r="L59" s="19" t="n"/>
      <c r="M59" s="37" t="n"/>
      <c r="N59" s="24" t="n"/>
      <c r="O59" s="19" t="n"/>
      <c r="P59" s="24" t="n"/>
      <c r="Q59" s="38">
        <f>IF(OR($A59="",$J59="",$K59=""),"",IFERROR($J59*VLOOKUP($K59,Assumptions!$B$5:$C$8,2,FALSE),""))</f>
        <v/>
      </c>
      <c r="R59" s="38">
        <f>IF($A59="","",IF($L59="","",IF($L59="None",0,IF(OR($M59="",$N59=""),"",IFERROR($M59*VLOOKUP($N59,Assumptions!$B$5:$C$8,2,FALSE),"")))))</f>
        <v/>
      </c>
      <c r="S59" s="38">
        <f>IF(OR($Q59="",$R59=""),"",SUM($Q59:$R59))</f>
        <v/>
      </c>
      <c r="T59" s="38">
        <f>IF(OR($S59="",$G59="",$G59=0),"",IFERROR($S59/$G59,""))</f>
        <v/>
      </c>
      <c r="U59" s="26">
        <f>IF($A59="","",IF($P59="","Review needed: choose status",IF(OR($J59="",$K59=""),"Review needed: base quote",IF($F59="","Review needed: coverage",IF(AND($H59&gt;0,OR($I59="",$I59=0)),"Review needed: response terms",IF(AND($L59&lt;&gt;"",$L59&lt;&gt;"None",OR($M59="",$N59="")),"Review needed: add-on quote",IF($O59="","Review needed: responsibility","Ready for human comparison")))))))</f>
        <v/>
      </c>
    </row>
    <row r="60" ht="34" customHeight="1">
      <c r="A60" s="19" t="n"/>
      <c r="B60" s="19" t="n"/>
      <c r="C60" s="19" t="n"/>
      <c r="D60" s="20" t="n"/>
      <c r="E60" s="19" t="n"/>
      <c r="F60" s="19" t="n"/>
      <c r="G60" s="21" t="n"/>
      <c r="H60" s="21" t="n"/>
      <c r="I60" s="36" t="n"/>
      <c r="J60" s="37" t="n"/>
      <c r="K60" s="24" t="n"/>
      <c r="L60" s="19" t="n"/>
      <c r="M60" s="37" t="n"/>
      <c r="N60" s="24" t="n"/>
      <c r="O60" s="19" t="n"/>
      <c r="P60" s="24" t="n"/>
      <c r="Q60" s="33">
        <f>IF(OR($A60="",$J60="",$K60=""),"",IFERROR($J60*VLOOKUP($K60,Assumptions!$B$5:$C$8,2,FALSE),""))</f>
        <v/>
      </c>
      <c r="R60" s="33">
        <f>IF($A60="","",IF($L60="","",IF($L60="None",0,IF(OR($M60="",$N60=""),"",IFERROR($M60*VLOOKUP($N60,Assumptions!$B$5:$C$8,2,FALSE),"")))))</f>
        <v/>
      </c>
      <c r="S60" s="33">
        <f>IF(OR($Q60="",$R60=""),"",SUM($Q60:$R60))</f>
        <v/>
      </c>
      <c r="T60" s="33">
        <f>IF(OR($S60="",$G60="",$G60=0),"",IFERROR($S60/$G60,""))</f>
        <v/>
      </c>
      <c r="U60" s="8">
        <f>IF($A60="","",IF($P60="","Review needed: choose status",IF(OR($J60="",$K60=""),"Review needed: base quote",IF($F60="","Review needed: coverage",IF(AND($H60&gt;0,OR($I60="",$I60=0)),"Review needed: response terms",IF(AND($L60&lt;&gt;"",$L60&lt;&gt;"None",OR($M60="",$N60="")),"Review needed: add-on quote",IF($O60="","Review needed: responsibility","Ready for human comparison")))))))</f>
        <v/>
      </c>
    </row>
    <row r="61" ht="34" customHeight="1">
      <c r="A61" s="19" t="n"/>
      <c r="B61" s="19" t="n"/>
      <c r="C61" s="19" t="n"/>
      <c r="D61" s="20" t="n"/>
      <c r="E61" s="19" t="n"/>
      <c r="F61" s="19" t="n"/>
      <c r="G61" s="21" t="n"/>
      <c r="H61" s="21" t="n"/>
      <c r="I61" s="36" t="n"/>
      <c r="J61" s="37" t="n"/>
      <c r="K61" s="24" t="n"/>
      <c r="L61" s="19" t="n"/>
      <c r="M61" s="37" t="n"/>
      <c r="N61" s="24" t="n"/>
      <c r="O61" s="19" t="n"/>
      <c r="P61" s="24" t="n"/>
      <c r="Q61" s="38">
        <f>IF(OR($A61="",$J61="",$K61=""),"",IFERROR($J61*VLOOKUP($K61,Assumptions!$B$5:$C$8,2,FALSE),""))</f>
        <v/>
      </c>
      <c r="R61" s="38">
        <f>IF($A61="","",IF($L61="","",IF($L61="None",0,IF(OR($M61="",$N61=""),"",IFERROR($M61*VLOOKUP($N61,Assumptions!$B$5:$C$8,2,FALSE),"")))))</f>
        <v/>
      </c>
      <c r="S61" s="38">
        <f>IF(OR($Q61="",$R61=""),"",SUM($Q61:$R61))</f>
        <v/>
      </c>
      <c r="T61" s="38">
        <f>IF(OR($S61="",$G61="",$G61=0),"",IFERROR($S61/$G61,""))</f>
        <v/>
      </c>
      <c r="U61" s="26">
        <f>IF($A61="","",IF($P61="","Review needed: choose status",IF(OR($J61="",$K61=""),"Review needed: base quote",IF($F61="","Review needed: coverage",IF(AND($H61&gt;0,OR($I61="",$I61=0)),"Review needed: response terms",IF(AND($L61&lt;&gt;"",$L61&lt;&gt;"None",OR($M61="",$N61="")),"Review needed: add-on quote",IF($O61="","Review needed: responsibility","Ready for human comparison")))))))</f>
        <v/>
      </c>
    </row>
    <row r="62" ht="34" customHeight="1">
      <c r="A62" s="19" t="n"/>
      <c r="B62" s="19" t="n"/>
      <c r="C62" s="19" t="n"/>
      <c r="D62" s="20" t="n"/>
      <c r="E62" s="19" t="n"/>
      <c r="F62" s="19" t="n"/>
      <c r="G62" s="21" t="n"/>
      <c r="H62" s="21" t="n"/>
      <c r="I62" s="36" t="n"/>
      <c r="J62" s="37" t="n"/>
      <c r="K62" s="24" t="n"/>
      <c r="L62" s="19" t="n"/>
      <c r="M62" s="37" t="n"/>
      <c r="N62" s="24" t="n"/>
      <c r="O62" s="19" t="n"/>
      <c r="P62" s="24" t="n"/>
      <c r="Q62" s="33">
        <f>IF(OR($A62="",$J62="",$K62=""),"",IFERROR($J62*VLOOKUP($K62,Assumptions!$B$5:$C$8,2,FALSE),""))</f>
        <v/>
      </c>
      <c r="R62" s="33">
        <f>IF($A62="","",IF($L62="","",IF($L62="None",0,IF(OR($M62="",$N62=""),"",IFERROR($M62*VLOOKUP($N62,Assumptions!$B$5:$C$8,2,FALSE),"")))))</f>
        <v/>
      </c>
      <c r="S62" s="33">
        <f>IF(OR($Q62="",$R62=""),"",SUM($Q62:$R62))</f>
        <v/>
      </c>
      <c r="T62" s="33">
        <f>IF(OR($S62="",$G62="",$G62=0),"",IFERROR($S62/$G62,""))</f>
        <v/>
      </c>
      <c r="U62" s="8">
        <f>IF($A62="","",IF($P62="","Review needed: choose status",IF(OR($J62="",$K62=""),"Review needed: base quote",IF($F62="","Review needed: coverage",IF(AND($H62&gt;0,OR($I62="",$I62=0)),"Review needed: response terms",IF(AND($L62&lt;&gt;"",$L62&lt;&gt;"None",OR($M62="",$N62="")),"Review needed: add-on quote",IF($O62="","Review needed: responsibility","Ready for human comparison")))))))</f>
        <v/>
      </c>
    </row>
    <row r="63" ht="34" customHeight="1">
      <c r="A63" s="19" t="n"/>
      <c r="B63" s="19" t="n"/>
      <c r="C63" s="19" t="n"/>
      <c r="D63" s="20" t="n"/>
      <c r="E63" s="19" t="n"/>
      <c r="F63" s="19" t="n"/>
      <c r="G63" s="21" t="n"/>
      <c r="H63" s="21" t="n"/>
      <c r="I63" s="36" t="n"/>
      <c r="J63" s="37" t="n"/>
      <c r="K63" s="24" t="n"/>
      <c r="L63" s="19" t="n"/>
      <c r="M63" s="37" t="n"/>
      <c r="N63" s="24" t="n"/>
      <c r="O63" s="19" t="n"/>
      <c r="P63" s="24" t="n"/>
      <c r="Q63" s="38">
        <f>IF(OR($A63="",$J63="",$K63=""),"",IFERROR($J63*VLOOKUP($K63,Assumptions!$B$5:$C$8,2,FALSE),""))</f>
        <v/>
      </c>
      <c r="R63" s="38">
        <f>IF($A63="","",IF($L63="","",IF($L63="None",0,IF(OR($M63="",$N63=""),"",IFERROR($M63*VLOOKUP($N63,Assumptions!$B$5:$C$8,2,FALSE),"")))))</f>
        <v/>
      </c>
      <c r="S63" s="38">
        <f>IF(OR($Q63="",$R63=""),"",SUM($Q63:$R63))</f>
        <v/>
      </c>
      <c r="T63" s="38">
        <f>IF(OR($S63="",$G63="",$G63=0),"",IFERROR($S63/$G63,""))</f>
        <v/>
      </c>
      <c r="U63" s="26">
        <f>IF($A63="","",IF($P63="","Review needed: choose status",IF(OR($J63="",$K63=""),"Review needed: base quote",IF($F63="","Review needed: coverage",IF(AND($H63&gt;0,OR($I63="",$I63=0)),"Review needed: response terms",IF(AND($L63&lt;&gt;"",$L63&lt;&gt;"None",OR($M63="",$N63="")),"Review needed: add-on quote",IF($O63="","Review needed: responsibility","Ready for human comparison")))))))</f>
        <v/>
      </c>
    </row>
    <row r="64" ht="34" customHeight="1">
      <c r="A64" s="19" t="n"/>
      <c r="B64" s="19" t="n"/>
      <c r="C64" s="19" t="n"/>
      <c r="D64" s="20" t="n"/>
      <c r="E64" s="19" t="n"/>
      <c r="F64" s="19" t="n"/>
      <c r="G64" s="21" t="n"/>
      <c r="H64" s="21" t="n"/>
      <c r="I64" s="36" t="n"/>
      <c r="J64" s="37" t="n"/>
      <c r="K64" s="24" t="n"/>
      <c r="L64" s="19" t="n"/>
      <c r="M64" s="37" t="n"/>
      <c r="N64" s="24" t="n"/>
      <c r="O64" s="19" t="n"/>
      <c r="P64" s="24" t="n"/>
      <c r="Q64" s="33">
        <f>IF(OR($A64="",$J64="",$K64=""),"",IFERROR($J64*VLOOKUP($K64,Assumptions!$B$5:$C$8,2,FALSE),""))</f>
        <v/>
      </c>
      <c r="R64" s="33">
        <f>IF($A64="","",IF($L64="","",IF($L64="None",0,IF(OR($M64="",$N64=""),"",IFERROR($M64*VLOOKUP($N64,Assumptions!$B$5:$C$8,2,FALSE),"")))))</f>
        <v/>
      </c>
      <c r="S64" s="33">
        <f>IF(OR($Q64="",$R64=""),"",SUM($Q64:$R64))</f>
        <v/>
      </c>
      <c r="T64" s="33">
        <f>IF(OR($S64="",$G64="",$G64=0),"",IFERROR($S64/$G64,""))</f>
        <v/>
      </c>
      <c r="U64" s="8">
        <f>IF($A64="","",IF($P64="","Review needed: choose status",IF(OR($J64="",$K64=""),"Review needed: base quote",IF($F64="","Review needed: coverage",IF(AND($H64&gt;0,OR($I64="",$I64=0)),"Review needed: response terms",IF(AND($L64&lt;&gt;"",$L64&lt;&gt;"None",OR($M64="",$N64="")),"Review needed: add-on quote",IF($O64="","Review needed: responsibility","Ready for human comparison")))))))</f>
        <v/>
      </c>
    </row>
    <row r="65" ht="34" customHeight="1">
      <c r="A65" s="19" t="n"/>
      <c r="B65" s="19" t="n"/>
      <c r="C65" s="19" t="n"/>
      <c r="D65" s="20" t="n"/>
      <c r="E65" s="19" t="n"/>
      <c r="F65" s="19" t="n"/>
      <c r="G65" s="21" t="n"/>
      <c r="H65" s="21" t="n"/>
      <c r="I65" s="36" t="n"/>
      <c r="J65" s="37" t="n"/>
      <c r="K65" s="24" t="n"/>
      <c r="L65" s="19" t="n"/>
      <c r="M65" s="37" t="n"/>
      <c r="N65" s="24" t="n"/>
      <c r="O65" s="19" t="n"/>
      <c r="P65" s="24" t="n"/>
      <c r="Q65" s="38">
        <f>IF(OR($A65="",$J65="",$K65=""),"",IFERROR($J65*VLOOKUP($K65,Assumptions!$B$5:$C$8,2,FALSE),""))</f>
        <v/>
      </c>
      <c r="R65" s="38">
        <f>IF($A65="","",IF($L65="","",IF($L65="None",0,IF(OR($M65="",$N65=""),"",IFERROR($M65*VLOOKUP($N65,Assumptions!$B$5:$C$8,2,FALSE),"")))))</f>
        <v/>
      </c>
      <c r="S65" s="38">
        <f>IF(OR($Q65="",$R65=""),"",SUM($Q65:$R65))</f>
        <v/>
      </c>
      <c r="T65" s="38">
        <f>IF(OR($S65="",$G65="",$G65=0),"",IFERROR($S65/$G65,""))</f>
        <v/>
      </c>
      <c r="U65" s="26">
        <f>IF($A65="","",IF($P65="","Review needed: choose status",IF(OR($J65="",$K65=""),"Review needed: base quote",IF($F65="","Review needed: coverage",IF(AND($H65&gt;0,OR($I65="",$I65=0)),"Review needed: response terms",IF(AND($L65&lt;&gt;"",$L65&lt;&gt;"None",OR($M65="",$N65="")),"Review needed: add-on quote",IF($O65="","Review needed: responsibility","Ready for human comparison")))))))</f>
        <v/>
      </c>
    </row>
    <row r="66" ht="34" customHeight="1">
      <c r="A66" s="19" t="n"/>
      <c r="B66" s="19" t="n"/>
      <c r="C66" s="19" t="n"/>
      <c r="D66" s="20" t="n"/>
      <c r="E66" s="19" t="n"/>
      <c r="F66" s="19" t="n"/>
      <c r="G66" s="21" t="n"/>
      <c r="H66" s="21" t="n"/>
      <c r="I66" s="36" t="n"/>
      <c r="J66" s="37" t="n"/>
      <c r="K66" s="24" t="n"/>
      <c r="L66" s="19" t="n"/>
      <c r="M66" s="37" t="n"/>
      <c r="N66" s="24" t="n"/>
      <c r="O66" s="19" t="n"/>
      <c r="P66" s="24" t="n"/>
      <c r="Q66" s="33">
        <f>IF(OR($A66="",$J66="",$K66=""),"",IFERROR($J66*VLOOKUP($K66,Assumptions!$B$5:$C$8,2,FALSE),""))</f>
        <v/>
      </c>
      <c r="R66" s="33">
        <f>IF($A66="","",IF($L66="","",IF($L66="None",0,IF(OR($M66="",$N66=""),"",IFERROR($M66*VLOOKUP($N66,Assumptions!$B$5:$C$8,2,FALSE),"")))))</f>
        <v/>
      </c>
      <c r="S66" s="33">
        <f>IF(OR($Q66="",$R66=""),"",SUM($Q66:$R66))</f>
        <v/>
      </c>
      <c r="T66" s="33">
        <f>IF(OR($S66="",$G66="",$G66=0),"",IFERROR($S66/$G66,""))</f>
        <v/>
      </c>
      <c r="U66" s="8">
        <f>IF($A66="","",IF($P66="","Review needed: choose status",IF(OR($J66="",$K66=""),"Review needed: base quote",IF($F66="","Review needed: coverage",IF(AND($H66&gt;0,OR($I66="",$I66=0)),"Review needed: response terms",IF(AND($L66&lt;&gt;"",$L66&lt;&gt;"None",OR($M66="",$N66="")),"Review needed: add-on quote",IF($O66="","Review needed: responsibility","Ready for human comparison")))))))</f>
        <v/>
      </c>
    </row>
    <row r="67" ht="34" customHeight="1">
      <c r="A67" s="19" t="n"/>
      <c r="B67" s="19" t="n"/>
      <c r="C67" s="19" t="n"/>
      <c r="D67" s="20" t="n"/>
      <c r="E67" s="19" t="n"/>
      <c r="F67" s="19" t="n"/>
      <c r="G67" s="21" t="n"/>
      <c r="H67" s="21" t="n"/>
      <c r="I67" s="36" t="n"/>
      <c r="J67" s="37" t="n"/>
      <c r="K67" s="24" t="n"/>
      <c r="L67" s="19" t="n"/>
      <c r="M67" s="37" t="n"/>
      <c r="N67" s="24" t="n"/>
      <c r="O67" s="19" t="n"/>
      <c r="P67" s="24" t="n"/>
      <c r="Q67" s="38">
        <f>IF(OR($A67="",$J67="",$K67=""),"",IFERROR($J67*VLOOKUP($K67,Assumptions!$B$5:$C$8,2,FALSE),""))</f>
        <v/>
      </c>
      <c r="R67" s="38">
        <f>IF($A67="","",IF($L67="","",IF($L67="None",0,IF(OR($M67="",$N67=""),"",IFERROR($M67*VLOOKUP($N67,Assumptions!$B$5:$C$8,2,FALSE),"")))))</f>
        <v/>
      </c>
      <c r="S67" s="38">
        <f>IF(OR($Q67="",$R67=""),"",SUM($Q67:$R67))</f>
        <v/>
      </c>
      <c r="T67" s="38">
        <f>IF(OR($S67="",$G67="",$G67=0),"",IFERROR($S67/$G67,""))</f>
        <v/>
      </c>
      <c r="U67" s="26">
        <f>IF($A67="","",IF($P67="","Review needed: choose status",IF(OR($J67="",$K67=""),"Review needed: base quote",IF($F67="","Review needed: coverage",IF(AND($H67&gt;0,OR($I67="",$I67=0)),"Review needed: response terms",IF(AND($L67&lt;&gt;"",$L67&lt;&gt;"None",OR($M67="",$N67="")),"Review needed: add-on quote",IF($O67="","Review needed: responsibility","Ready for human comparison")))))))</f>
        <v/>
      </c>
    </row>
    <row r="68" ht="34" customHeight="1">
      <c r="A68" s="19" t="n"/>
      <c r="B68" s="19" t="n"/>
      <c r="C68" s="19" t="n"/>
      <c r="D68" s="20" t="n"/>
      <c r="E68" s="19" t="n"/>
      <c r="F68" s="19" t="n"/>
      <c r="G68" s="21" t="n"/>
      <c r="H68" s="21" t="n"/>
      <c r="I68" s="36" t="n"/>
      <c r="J68" s="37" t="n"/>
      <c r="K68" s="24" t="n"/>
      <c r="L68" s="19" t="n"/>
      <c r="M68" s="37" t="n"/>
      <c r="N68" s="24" t="n"/>
      <c r="O68" s="19" t="n"/>
      <c r="P68" s="24" t="n"/>
      <c r="Q68" s="33">
        <f>IF(OR($A68="",$J68="",$K68=""),"",IFERROR($J68*VLOOKUP($K68,Assumptions!$B$5:$C$8,2,FALSE),""))</f>
        <v/>
      </c>
      <c r="R68" s="33">
        <f>IF($A68="","",IF($L68="","",IF($L68="None",0,IF(OR($M68="",$N68=""),"",IFERROR($M68*VLOOKUP($N68,Assumptions!$B$5:$C$8,2,FALSE),"")))))</f>
        <v/>
      </c>
      <c r="S68" s="33">
        <f>IF(OR($Q68="",$R68=""),"",SUM($Q68:$R68))</f>
        <v/>
      </c>
      <c r="T68" s="33">
        <f>IF(OR($S68="",$G68="",$G68=0),"",IFERROR($S68/$G68,""))</f>
        <v/>
      </c>
      <c r="U68" s="8">
        <f>IF($A68="","",IF($P68="","Review needed: choose status",IF(OR($J68="",$K68=""),"Review needed: base quote",IF($F68="","Review needed: coverage",IF(AND($H68&gt;0,OR($I68="",$I68=0)),"Review needed: response terms",IF(AND($L68&lt;&gt;"",$L68&lt;&gt;"None",OR($M68="",$N68="")),"Review needed: add-on quote",IF($O68="","Review needed: responsibility","Ready for human comparison")))))))</f>
        <v/>
      </c>
    </row>
    <row r="69" ht="34" customHeight="1">
      <c r="A69" s="19" t="n"/>
      <c r="B69" s="19" t="n"/>
      <c r="C69" s="19" t="n"/>
      <c r="D69" s="20" t="n"/>
      <c r="E69" s="19" t="n"/>
      <c r="F69" s="19" t="n"/>
      <c r="G69" s="21" t="n"/>
      <c r="H69" s="21" t="n"/>
      <c r="I69" s="36" t="n"/>
      <c r="J69" s="37" t="n"/>
      <c r="K69" s="24" t="n"/>
      <c r="L69" s="19" t="n"/>
      <c r="M69" s="37" t="n"/>
      <c r="N69" s="24" t="n"/>
      <c r="O69" s="19" t="n"/>
      <c r="P69" s="24" t="n"/>
      <c r="Q69" s="38">
        <f>IF(OR($A69="",$J69="",$K69=""),"",IFERROR($J69*VLOOKUP($K69,Assumptions!$B$5:$C$8,2,FALSE),""))</f>
        <v/>
      </c>
      <c r="R69" s="38">
        <f>IF($A69="","",IF($L69="","",IF($L69="None",0,IF(OR($M69="",$N69=""),"",IFERROR($M69*VLOOKUP($N69,Assumptions!$B$5:$C$8,2,FALSE),"")))))</f>
        <v/>
      </c>
      <c r="S69" s="38">
        <f>IF(OR($Q69="",$R69=""),"",SUM($Q69:$R69))</f>
        <v/>
      </c>
      <c r="T69" s="38">
        <f>IF(OR($S69="",$G69="",$G69=0),"",IFERROR($S69/$G69,""))</f>
        <v/>
      </c>
      <c r="U69" s="26">
        <f>IF($A69="","",IF($P69="","Review needed: choose status",IF(OR($J69="",$K69=""),"Review needed: base quote",IF($F69="","Review needed: coverage",IF(AND($H69&gt;0,OR($I69="",$I69=0)),"Review needed: response terms",IF(AND($L69&lt;&gt;"",$L69&lt;&gt;"None",OR($M69="",$N69="")),"Review needed: add-on quote",IF($O69="","Review needed: responsibility","Ready for human comparison")))))))</f>
        <v/>
      </c>
    </row>
    <row r="70" ht="34" customHeight="1">
      <c r="A70" s="19" t="n"/>
      <c r="B70" s="19" t="n"/>
      <c r="C70" s="19" t="n"/>
      <c r="D70" s="20" t="n"/>
      <c r="E70" s="19" t="n"/>
      <c r="F70" s="19" t="n"/>
      <c r="G70" s="21" t="n"/>
      <c r="H70" s="21" t="n"/>
      <c r="I70" s="36" t="n"/>
      <c r="J70" s="37" t="n"/>
      <c r="K70" s="24" t="n"/>
      <c r="L70" s="19" t="n"/>
      <c r="M70" s="37" t="n"/>
      <c r="N70" s="24" t="n"/>
      <c r="O70" s="19" t="n"/>
      <c r="P70" s="24" t="n"/>
      <c r="Q70" s="33">
        <f>IF(OR($A70="",$J70="",$K70=""),"",IFERROR($J70*VLOOKUP($K70,Assumptions!$B$5:$C$8,2,FALSE),""))</f>
        <v/>
      </c>
      <c r="R70" s="33">
        <f>IF($A70="","",IF($L70="","",IF($L70="None",0,IF(OR($M70="",$N70=""),"",IFERROR($M70*VLOOKUP($N70,Assumptions!$B$5:$C$8,2,FALSE),"")))))</f>
        <v/>
      </c>
      <c r="S70" s="33">
        <f>IF(OR($Q70="",$R70=""),"",SUM($Q70:$R70))</f>
        <v/>
      </c>
      <c r="T70" s="33">
        <f>IF(OR($S70="",$G70="",$G70=0),"",IFERROR($S70/$G70,""))</f>
        <v/>
      </c>
      <c r="U70" s="8">
        <f>IF($A70="","",IF($P70="","Review needed: choose status",IF(OR($J70="",$K70=""),"Review needed: base quote",IF($F70="","Review needed: coverage",IF(AND($H70&gt;0,OR($I70="",$I70=0)),"Review needed: response terms",IF(AND($L70&lt;&gt;"",$L70&lt;&gt;"None",OR($M70="",$N70="")),"Review needed: add-on quote",IF($O70="","Review needed: responsibility","Ready for human comparison")))))))</f>
        <v/>
      </c>
    </row>
    <row r="71" ht="34" customHeight="1">
      <c r="A71" s="19" t="n"/>
      <c r="B71" s="19" t="n"/>
      <c r="C71" s="19" t="n"/>
      <c r="D71" s="20" t="n"/>
      <c r="E71" s="19" t="n"/>
      <c r="F71" s="19" t="n"/>
      <c r="G71" s="21" t="n"/>
      <c r="H71" s="21" t="n"/>
      <c r="I71" s="36" t="n"/>
      <c r="J71" s="37" t="n"/>
      <c r="K71" s="24" t="n"/>
      <c r="L71" s="19" t="n"/>
      <c r="M71" s="37" t="n"/>
      <c r="N71" s="24" t="n"/>
      <c r="O71" s="19" t="n"/>
      <c r="P71" s="24" t="n"/>
      <c r="Q71" s="38">
        <f>IF(OR($A71="",$J71="",$K71=""),"",IFERROR($J71*VLOOKUP($K71,Assumptions!$B$5:$C$8,2,FALSE),""))</f>
        <v/>
      </c>
      <c r="R71" s="38">
        <f>IF($A71="","",IF($L71="","",IF($L71="None",0,IF(OR($M71="",$N71=""),"",IFERROR($M71*VLOOKUP($N71,Assumptions!$B$5:$C$8,2,FALSE),"")))))</f>
        <v/>
      </c>
      <c r="S71" s="38">
        <f>IF(OR($Q71="",$R71=""),"",SUM($Q71:$R71))</f>
        <v/>
      </c>
      <c r="T71" s="38">
        <f>IF(OR($S71="",$G71="",$G71=0),"",IFERROR($S71/$G71,""))</f>
        <v/>
      </c>
      <c r="U71" s="26">
        <f>IF($A71="","",IF($P71="","Review needed: choose status",IF(OR($J71="",$K71=""),"Review needed: base quote",IF($F71="","Review needed: coverage",IF(AND($H71&gt;0,OR($I71="",$I71=0)),"Review needed: response terms",IF(AND($L71&lt;&gt;"",$L71&lt;&gt;"None",OR($M71="",$N71="")),"Review needed: add-on quote",IF($O71="","Review needed: responsibility","Ready for human comparison")))))))</f>
        <v/>
      </c>
    </row>
    <row r="72" ht="34" customHeight="1">
      <c r="A72" s="19" t="n"/>
      <c r="B72" s="19" t="n"/>
      <c r="C72" s="19" t="n"/>
      <c r="D72" s="20" t="n"/>
      <c r="E72" s="19" t="n"/>
      <c r="F72" s="19" t="n"/>
      <c r="G72" s="21" t="n"/>
      <c r="H72" s="21" t="n"/>
      <c r="I72" s="36" t="n"/>
      <c r="J72" s="37" t="n"/>
      <c r="K72" s="24" t="n"/>
      <c r="L72" s="19" t="n"/>
      <c r="M72" s="37" t="n"/>
      <c r="N72" s="24" t="n"/>
      <c r="O72" s="19" t="n"/>
      <c r="P72" s="24" t="n"/>
      <c r="Q72" s="33">
        <f>IF(OR($A72="",$J72="",$K72=""),"",IFERROR($J72*VLOOKUP($K72,Assumptions!$B$5:$C$8,2,FALSE),""))</f>
        <v/>
      </c>
      <c r="R72" s="33">
        <f>IF($A72="","",IF($L72="","",IF($L72="None",0,IF(OR($M72="",$N72=""),"",IFERROR($M72*VLOOKUP($N72,Assumptions!$B$5:$C$8,2,FALSE),"")))))</f>
        <v/>
      </c>
      <c r="S72" s="33">
        <f>IF(OR($Q72="",$R72=""),"",SUM($Q72:$R72))</f>
        <v/>
      </c>
      <c r="T72" s="33">
        <f>IF(OR($S72="",$G72="",$G72=0),"",IFERROR($S72/$G72,""))</f>
        <v/>
      </c>
      <c r="U72" s="8">
        <f>IF($A72="","",IF($P72="","Review needed: choose status",IF(OR($J72="",$K72=""),"Review needed: base quote",IF($F72="","Review needed: coverage",IF(AND($H72&gt;0,OR($I72="",$I72=0)),"Review needed: response terms",IF(AND($L72&lt;&gt;"",$L72&lt;&gt;"None",OR($M72="",$N72="")),"Review needed: add-on quote",IF($O72="","Review needed: responsibility","Ready for human comparison")))))))</f>
        <v/>
      </c>
    </row>
    <row r="73" ht="34" customHeight="1">
      <c r="A73" s="19" t="n"/>
      <c r="B73" s="19" t="n"/>
      <c r="C73" s="19" t="n"/>
      <c r="D73" s="20" t="n"/>
      <c r="E73" s="19" t="n"/>
      <c r="F73" s="19" t="n"/>
      <c r="G73" s="21" t="n"/>
      <c r="H73" s="21" t="n"/>
      <c r="I73" s="36" t="n"/>
      <c r="J73" s="37" t="n"/>
      <c r="K73" s="24" t="n"/>
      <c r="L73" s="19" t="n"/>
      <c r="M73" s="37" t="n"/>
      <c r="N73" s="24" t="n"/>
      <c r="O73" s="19" t="n"/>
      <c r="P73" s="24" t="n"/>
      <c r="Q73" s="38">
        <f>IF(OR($A73="",$J73="",$K73=""),"",IFERROR($J73*VLOOKUP($K73,Assumptions!$B$5:$C$8,2,FALSE),""))</f>
        <v/>
      </c>
      <c r="R73" s="38">
        <f>IF($A73="","",IF($L73="","",IF($L73="None",0,IF(OR($M73="",$N73=""),"",IFERROR($M73*VLOOKUP($N73,Assumptions!$B$5:$C$8,2,FALSE),"")))))</f>
        <v/>
      </c>
      <c r="S73" s="38">
        <f>IF(OR($Q73="",$R73=""),"",SUM($Q73:$R73))</f>
        <v/>
      </c>
      <c r="T73" s="38">
        <f>IF(OR($S73="",$G73="",$G73=0),"",IFERROR($S73/$G73,""))</f>
        <v/>
      </c>
      <c r="U73" s="26">
        <f>IF($A73="","",IF($P73="","Review needed: choose status",IF(OR($J73="",$K73=""),"Review needed: base quote",IF($F73="","Review needed: coverage",IF(AND($H73&gt;0,OR($I73="",$I73=0)),"Review needed: response terms",IF(AND($L73&lt;&gt;"",$L73&lt;&gt;"None",OR($M73="",$N73="")),"Review needed: add-on quote",IF($O73="","Review needed: responsibility","Ready for human comparison")))))))</f>
        <v/>
      </c>
    </row>
    <row r="74" ht="34" customHeight="1">
      <c r="A74" s="19" t="n"/>
      <c r="B74" s="19" t="n"/>
      <c r="C74" s="19" t="n"/>
      <c r="D74" s="20" t="n"/>
      <c r="E74" s="19" t="n"/>
      <c r="F74" s="19" t="n"/>
      <c r="G74" s="21" t="n"/>
      <c r="H74" s="21" t="n"/>
      <c r="I74" s="36" t="n"/>
      <c r="J74" s="37" t="n"/>
      <c r="K74" s="24" t="n"/>
      <c r="L74" s="19" t="n"/>
      <c r="M74" s="37" t="n"/>
      <c r="N74" s="24" t="n"/>
      <c r="O74" s="19" t="n"/>
      <c r="P74" s="24" t="n"/>
      <c r="Q74" s="33">
        <f>IF(OR($A74="",$J74="",$K74=""),"",IFERROR($J74*VLOOKUP($K74,Assumptions!$B$5:$C$8,2,FALSE),""))</f>
        <v/>
      </c>
      <c r="R74" s="33">
        <f>IF($A74="","",IF($L74="","",IF($L74="None",0,IF(OR($M74="",$N74=""),"",IFERROR($M74*VLOOKUP($N74,Assumptions!$B$5:$C$8,2,FALSE),"")))))</f>
        <v/>
      </c>
      <c r="S74" s="33">
        <f>IF(OR($Q74="",$R74=""),"",SUM($Q74:$R74))</f>
        <v/>
      </c>
      <c r="T74" s="33">
        <f>IF(OR($S74="",$G74="",$G74=0),"",IFERROR($S74/$G74,""))</f>
        <v/>
      </c>
      <c r="U74" s="8">
        <f>IF($A74="","",IF($P74="","Review needed: choose status",IF(OR($J74="",$K74=""),"Review needed: base quote",IF($F74="","Review needed: coverage",IF(AND($H74&gt;0,OR($I74="",$I74=0)),"Review needed: response terms",IF(AND($L74&lt;&gt;"",$L74&lt;&gt;"None",OR($M74="",$N74="")),"Review needed: add-on quote",IF($O74="","Review needed: responsibility","Ready for human comparison")))))))</f>
        <v/>
      </c>
    </row>
    <row r="75" ht="34" customHeight="1">
      <c r="A75" s="19" t="n"/>
      <c r="B75" s="19" t="n"/>
      <c r="C75" s="19" t="n"/>
      <c r="D75" s="20" t="n"/>
      <c r="E75" s="19" t="n"/>
      <c r="F75" s="19" t="n"/>
      <c r="G75" s="21" t="n"/>
      <c r="H75" s="21" t="n"/>
      <c r="I75" s="36" t="n"/>
      <c r="J75" s="37" t="n"/>
      <c r="K75" s="24" t="n"/>
      <c r="L75" s="19" t="n"/>
      <c r="M75" s="37" t="n"/>
      <c r="N75" s="24" t="n"/>
      <c r="O75" s="19" t="n"/>
      <c r="P75" s="24" t="n"/>
      <c r="Q75" s="38">
        <f>IF(OR($A75="",$J75="",$K75=""),"",IFERROR($J75*VLOOKUP($K75,Assumptions!$B$5:$C$8,2,FALSE),""))</f>
        <v/>
      </c>
      <c r="R75" s="38">
        <f>IF($A75="","",IF($L75="","",IF($L75="None",0,IF(OR($M75="",$N75=""),"",IFERROR($M75*VLOOKUP($N75,Assumptions!$B$5:$C$8,2,FALSE),"")))))</f>
        <v/>
      </c>
      <c r="S75" s="38">
        <f>IF(OR($Q75="",$R75=""),"",SUM($Q75:$R75))</f>
        <v/>
      </c>
      <c r="T75" s="38">
        <f>IF(OR($S75="",$G75="",$G75=0),"",IFERROR($S75/$G75,""))</f>
        <v/>
      </c>
      <c r="U75" s="26">
        <f>IF($A75="","",IF($P75="","Review needed: choose status",IF(OR($J75="",$K75=""),"Review needed: base quote",IF($F75="","Review needed: coverage",IF(AND($H75&gt;0,OR($I75="",$I75=0)),"Review needed: response terms",IF(AND($L75&lt;&gt;"",$L75&lt;&gt;"None",OR($M75="",$N75="")),"Review needed: add-on quote",IF($O75="","Review needed: responsibility","Ready for human comparison")))))))</f>
        <v/>
      </c>
    </row>
    <row r="76" ht="34" customHeight="1">
      <c r="A76" s="19" t="n"/>
      <c r="B76" s="19" t="n"/>
      <c r="C76" s="19" t="n"/>
      <c r="D76" s="20" t="n"/>
      <c r="E76" s="19" t="n"/>
      <c r="F76" s="19" t="n"/>
      <c r="G76" s="21" t="n"/>
      <c r="H76" s="21" t="n"/>
      <c r="I76" s="36" t="n"/>
      <c r="J76" s="37" t="n"/>
      <c r="K76" s="24" t="n"/>
      <c r="L76" s="19" t="n"/>
      <c r="M76" s="37" t="n"/>
      <c r="N76" s="24" t="n"/>
      <c r="O76" s="19" t="n"/>
      <c r="P76" s="24" t="n"/>
      <c r="Q76" s="33">
        <f>IF(OR($A76="",$J76="",$K76=""),"",IFERROR($J76*VLOOKUP($K76,Assumptions!$B$5:$C$8,2,FALSE),""))</f>
        <v/>
      </c>
      <c r="R76" s="33">
        <f>IF($A76="","",IF($L76="","",IF($L76="None",0,IF(OR($M76="",$N76=""),"",IFERROR($M76*VLOOKUP($N76,Assumptions!$B$5:$C$8,2,FALSE),"")))))</f>
        <v/>
      </c>
      <c r="S76" s="33">
        <f>IF(OR($Q76="",$R76=""),"",SUM($Q76:$R76))</f>
        <v/>
      </c>
      <c r="T76" s="33">
        <f>IF(OR($S76="",$G76="",$G76=0),"",IFERROR($S76/$G76,""))</f>
        <v/>
      </c>
      <c r="U76" s="8">
        <f>IF($A76="","",IF($P76="","Review needed: choose status",IF(OR($J76="",$K76=""),"Review needed: base quote",IF($F76="","Review needed: coverage",IF(AND($H76&gt;0,OR($I76="",$I76=0)),"Review needed: response terms",IF(AND($L76&lt;&gt;"",$L76&lt;&gt;"None",OR($M76="",$N76="")),"Review needed: add-on quote",IF($O76="","Review needed: responsibility","Ready for human comparison")))))))</f>
        <v/>
      </c>
    </row>
    <row r="77" ht="34" customHeight="1">
      <c r="A77" s="19" t="n"/>
      <c r="B77" s="19" t="n"/>
      <c r="C77" s="19" t="n"/>
      <c r="D77" s="20" t="n"/>
      <c r="E77" s="19" t="n"/>
      <c r="F77" s="19" t="n"/>
      <c r="G77" s="21" t="n"/>
      <c r="H77" s="21" t="n"/>
      <c r="I77" s="36" t="n"/>
      <c r="J77" s="37" t="n"/>
      <c r="K77" s="24" t="n"/>
      <c r="L77" s="19" t="n"/>
      <c r="M77" s="37" t="n"/>
      <c r="N77" s="24" t="n"/>
      <c r="O77" s="19" t="n"/>
      <c r="P77" s="24" t="n"/>
      <c r="Q77" s="38">
        <f>IF(OR($A77="",$J77="",$K77=""),"",IFERROR($J77*VLOOKUP($K77,Assumptions!$B$5:$C$8,2,FALSE),""))</f>
        <v/>
      </c>
      <c r="R77" s="38">
        <f>IF($A77="","",IF($L77="","",IF($L77="None",0,IF(OR($M77="",$N77=""),"",IFERROR($M77*VLOOKUP($N77,Assumptions!$B$5:$C$8,2,FALSE),"")))))</f>
        <v/>
      </c>
      <c r="S77" s="38">
        <f>IF(OR($Q77="",$R77=""),"",SUM($Q77:$R77))</f>
        <v/>
      </c>
      <c r="T77" s="38">
        <f>IF(OR($S77="",$G77="",$G77=0),"",IFERROR($S77/$G77,""))</f>
        <v/>
      </c>
      <c r="U77" s="26">
        <f>IF($A77="","",IF($P77="","Review needed: choose status",IF(OR($J77="",$K77=""),"Review needed: base quote",IF($F77="","Review needed: coverage",IF(AND($H77&gt;0,OR($I77="",$I77=0)),"Review needed: response terms",IF(AND($L77&lt;&gt;"",$L77&lt;&gt;"None",OR($M77="",$N77="")),"Review needed: add-on quote",IF($O77="","Review needed: responsibility","Ready for human comparison")))))))</f>
        <v/>
      </c>
    </row>
    <row r="78" ht="34" customHeight="1">
      <c r="A78" s="19" t="n"/>
      <c r="B78" s="19" t="n"/>
      <c r="C78" s="19" t="n"/>
      <c r="D78" s="20" t="n"/>
      <c r="E78" s="19" t="n"/>
      <c r="F78" s="19" t="n"/>
      <c r="G78" s="21" t="n"/>
      <c r="H78" s="21" t="n"/>
      <c r="I78" s="36" t="n"/>
      <c r="J78" s="37" t="n"/>
      <c r="K78" s="24" t="n"/>
      <c r="L78" s="19" t="n"/>
      <c r="M78" s="37" t="n"/>
      <c r="N78" s="24" t="n"/>
      <c r="O78" s="19" t="n"/>
      <c r="P78" s="24" t="n"/>
      <c r="Q78" s="33">
        <f>IF(OR($A78="",$J78="",$K78=""),"",IFERROR($J78*VLOOKUP($K78,Assumptions!$B$5:$C$8,2,FALSE),""))</f>
        <v/>
      </c>
      <c r="R78" s="33">
        <f>IF($A78="","",IF($L78="","",IF($L78="None",0,IF(OR($M78="",$N78=""),"",IFERROR($M78*VLOOKUP($N78,Assumptions!$B$5:$C$8,2,FALSE),"")))))</f>
        <v/>
      </c>
      <c r="S78" s="33">
        <f>IF(OR($Q78="",$R78=""),"",SUM($Q78:$R78))</f>
        <v/>
      </c>
      <c r="T78" s="33">
        <f>IF(OR($S78="",$G78="",$G78=0),"",IFERROR($S78/$G78,""))</f>
        <v/>
      </c>
      <c r="U78" s="8">
        <f>IF($A78="","",IF($P78="","Review needed: choose status",IF(OR($J78="",$K78=""),"Review needed: base quote",IF($F78="","Review needed: coverage",IF(AND($H78&gt;0,OR($I78="",$I78=0)),"Review needed: response terms",IF(AND($L78&lt;&gt;"",$L78&lt;&gt;"None",OR($M78="",$N78="")),"Review needed: add-on quote",IF($O78="","Review needed: responsibility","Ready for human comparison")))))))</f>
        <v/>
      </c>
    </row>
    <row r="79" ht="34" customHeight="1">
      <c r="A79" s="19" t="n"/>
      <c r="B79" s="19" t="n"/>
      <c r="C79" s="19" t="n"/>
      <c r="D79" s="20" t="n"/>
      <c r="E79" s="19" t="n"/>
      <c r="F79" s="19" t="n"/>
      <c r="G79" s="21" t="n"/>
      <c r="H79" s="21" t="n"/>
      <c r="I79" s="36" t="n"/>
      <c r="J79" s="37" t="n"/>
      <c r="K79" s="24" t="n"/>
      <c r="L79" s="19" t="n"/>
      <c r="M79" s="37" t="n"/>
      <c r="N79" s="24" t="n"/>
      <c r="O79" s="19" t="n"/>
      <c r="P79" s="24" t="n"/>
      <c r="Q79" s="38">
        <f>IF(OR($A79="",$J79="",$K79=""),"",IFERROR($J79*VLOOKUP($K79,Assumptions!$B$5:$C$8,2,FALSE),""))</f>
        <v/>
      </c>
      <c r="R79" s="38">
        <f>IF($A79="","",IF($L79="","",IF($L79="None",0,IF(OR($M79="",$N79=""),"",IFERROR($M79*VLOOKUP($N79,Assumptions!$B$5:$C$8,2,FALSE),"")))))</f>
        <v/>
      </c>
      <c r="S79" s="38">
        <f>IF(OR($Q79="",$R79=""),"",SUM($Q79:$R79))</f>
        <v/>
      </c>
      <c r="T79" s="38">
        <f>IF(OR($S79="",$G79="",$G79=0),"",IFERROR($S79/$G79,""))</f>
        <v/>
      </c>
      <c r="U79" s="26">
        <f>IF($A79="","",IF($P79="","Review needed: choose status",IF(OR($J79="",$K79=""),"Review needed: base quote",IF($F79="","Review needed: coverage",IF(AND($H79&gt;0,OR($I79="",$I79=0)),"Review needed: response terms",IF(AND($L79&lt;&gt;"",$L79&lt;&gt;"None",OR($M79="",$N79="")),"Review needed: add-on quote",IF($O79="","Review needed: responsibility","Ready for human comparison")))))))</f>
        <v/>
      </c>
    </row>
    <row r="80" ht="34" customHeight="1">
      <c r="A80" s="19" t="n"/>
      <c r="B80" s="19" t="n"/>
      <c r="C80" s="19" t="n"/>
      <c r="D80" s="20" t="n"/>
      <c r="E80" s="19" t="n"/>
      <c r="F80" s="19" t="n"/>
      <c r="G80" s="21" t="n"/>
      <c r="H80" s="21" t="n"/>
      <c r="I80" s="36" t="n"/>
      <c r="J80" s="37" t="n"/>
      <c r="K80" s="24" t="n"/>
      <c r="L80" s="19" t="n"/>
      <c r="M80" s="37" t="n"/>
      <c r="N80" s="24" t="n"/>
      <c r="O80" s="19" t="n"/>
      <c r="P80" s="24" t="n"/>
      <c r="Q80" s="33">
        <f>IF(OR($A80="",$J80="",$K80=""),"",IFERROR($J80*VLOOKUP($K80,Assumptions!$B$5:$C$8,2,FALSE),""))</f>
        <v/>
      </c>
      <c r="R80" s="33">
        <f>IF($A80="","",IF($L80="","",IF($L80="None",0,IF(OR($M80="",$N80=""),"",IFERROR($M80*VLOOKUP($N80,Assumptions!$B$5:$C$8,2,FALSE),"")))))</f>
        <v/>
      </c>
      <c r="S80" s="33">
        <f>IF(OR($Q80="",$R80=""),"",SUM($Q80:$R80))</f>
        <v/>
      </c>
      <c r="T80" s="33">
        <f>IF(OR($S80="",$G80="",$G80=0),"",IFERROR($S80/$G80,""))</f>
        <v/>
      </c>
      <c r="U80" s="8">
        <f>IF($A80="","",IF($P80="","Review needed: choose status",IF(OR($J80="",$K80=""),"Review needed: base quote",IF($F80="","Review needed: coverage",IF(AND($H80&gt;0,OR($I80="",$I80=0)),"Review needed: response terms",IF(AND($L80&lt;&gt;"",$L80&lt;&gt;"None",OR($M80="",$N80="")),"Review needed: add-on quote",IF($O80="","Review needed: responsibility","Ready for human comparison")))))))</f>
        <v/>
      </c>
    </row>
    <row r="81" ht="34" customHeight="1">
      <c r="A81" s="19" t="n"/>
      <c r="B81" s="19" t="n"/>
      <c r="C81" s="19" t="n"/>
      <c r="D81" s="20" t="n"/>
      <c r="E81" s="19" t="n"/>
      <c r="F81" s="19" t="n"/>
      <c r="G81" s="21" t="n"/>
      <c r="H81" s="21" t="n"/>
      <c r="I81" s="36" t="n"/>
      <c r="J81" s="37" t="n"/>
      <c r="K81" s="24" t="n"/>
      <c r="L81" s="19" t="n"/>
      <c r="M81" s="37" t="n"/>
      <c r="N81" s="24" t="n"/>
      <c r="O81" s="19" t="n"/>
      <c r="P81" s="24" t="n"/>
      <c r="Q81" s="38">
        <f>IF(OR($A81="",$J81="",$K81=""),"",IFERROR($J81*VLOOKUP($K81,Assumptions!$B$5:$C$8,2,FALSE),""))</f>
        <v/>
      </c>
      <c r="R81" s="38">
        <f>IF($A81="","",IF($L81="","",IF($L81="None",0,IF(OR($M81="",$N81=""),"",IFERROR($M81*VLOOKUP($N81,Assumptions!$B$5:$C$8,2,FALSE),"")))))</f>
        <v/>
      </c>
      <c r="S81" s="38">
        <f>IF(OR($Q81="",$R81=""),"",SUM($Q81:$R81))</f>
        <v/>
      </c>
      <c r="T81" s="38">
        <f>IF(OR($S81="",$G81="",$G81=0),"",IFERROR($S81/$G81,""))</f>
        <v/>
      </c>
      <c r="U81" s="26">
        <f>IF($A81="","",IF($P81="","Review needed: choose status",IF(OR($J81="",$K81=""),"Review needed: base quote",IF($F81="","Review needed: coverage",IF(AND($H81&gt;0,OR($I81="",$I81=0)),"Review needed: response terms",IF(AND($L81&lt;&gt;"",$L81&lt;&gt;"None",OR($M81="",$N81="")),"Review needed: add-on quote",IF($O81="","Review needed: responsibility","Ready for human comparison")))))))</f>
        <v/>
      </c>
    </row>
    <row r="82" ht="34" customHeight="1">
      <c r="A82" s="19" t="n"/>
      <c r="B82" s="19" t="n"/>
      <c r="C82" s="19" t="n"/>
      <c r="D82" s="20" t="n"/>
      <c r="E82" s="19" t="n"/>
      <c r="F82" s="19" t="n"/>
      <c r="G82" s="21" t="n"/>
      <c r="H82" s="21" t="n"/>
      <c r="I82" s="36" t="n"/>
      <c r="J82" s="37" t="n"/>
      <c r="K82" s="24" t="n"/>
      <c r="L82" s="19" t="n"/>
      <c r="M82" s="37" t="n"/>
      <c r="N82" s="24" t="n"/>
      <c r="O82" s="19" t="n"/>
      <c r="P82" s="24" t="n"/>
      <c r="Q82" s="33">
        <f>IF(OR($A82="",$J82="",$K82=""),"",IFERROR($J82*VLOOKUP($K82,Assumptions!$B$5:$C$8,2,FALSE),""))</f>
        <v/>
      </c>
      <c r="R82" s="33">
        <f>IF($A82="","",IF($L82="","",IF($L82="None",0,IF(OR($M82="",$N82=""),"",IFERROR($M82*VLOOKUP($N82,Assumptions!$B$5:$C$8,2,FALSE),"")))))</f>
        <v/>
      </c>
      <c r="S82" s="33">
        <f>IF(OR($Q82="",$R82=""),"",SUM($Q82:$R82))</f>
        <v/>
      </c>
      <c r="T82" s="33">
        <f>IF(OR($S82="",$G82="",$G82=0),"",IFERROR($S82/$G82,""))</f>
        <v/>
      </c>
      <c r="U82" s="8">
        <f>IF($A82="","",IF($P82="","Review needed: choose status",IF(OR($J82="",$K82=""),"Review needed: base quote",IF($F82="","Review needed: coverage",IF(AND($H82&gt;0,OR($I82="",$I82=0)),"Review needed: response terms",IF(AND($L82&lt;&gt;"",$L82&lt;&gt;"None",OR($M82="",$N82="")),"Review needed: add-on quote",IF($O82="","Review needed: responsibility","Ready for human comparison")))))))</f>
        <v/>
      </c>
    </row>
    <row r="83" ht="34" customHeight="1">
      <c r="A83" s="19" t="n"/>
      <c r="B83" s="19" t="n"/>
      <c r="C83" s="19" t="n"/>
      <c r="D83" s="20" t="n"/>
      <c r="E83" s="19" t="n"/>
      <c r="F83" s="19" t="n"/>
      <c r="G83" s="21" t="n"/>
      <c r="H83" s="21" t="n"/>
      <c r="I83" s="36" t="n"/>
      <c r="J83" s="37" t="n"/>
      <c r="K83" s="24" t="n"/>
      <c r="L83" s="19" t="n"/>
      <c r="M83" s="37" t="n"/>
      <c r="N83" s="24" t="n"/>
      <c r="O83" s="19" t="n"/>
      <c r="P83" s="24" t="n"/>
      <c r="Q83" s="38">
        <f>IF(OR($A83="",$J83="",$K83=""),"",IFERROR($J83*VLOOKUP($K83,Assumptions!$B$5:$C$8,2,FALSE),""))</f>
        <v/>
      </c>
      <c r="R83" s="38">
        <f>IF($A83="","",IF($L83="","",IF($L83="None",0,IF(OR($M83="",$N83=""),"",IFERROR($M83*VLOOKUP($N83,Assumptions!$B$5:$C$8,2,FALSE),"")))))</f>
        <v/>
      </c>
      <c r="S83" s="38">
        <f>IF(OR($Q83="",$R83=""),"",SUM($Q83:$R83))</f>
        <v/>
      </c>
      <c r="T83" s="38">
        <f>IF(OR($S83="",$G83="",$G83=0),"",IFERROR($S83/$G83,""))</f>
        <v/>
      </c>
      <c r="U83" s="26">
        <f>IF($A83="","",IF($P83="","Review needed: choose status",IF(OR($J83="",$K83=""),"Review needed: base quote",IF($F83="","Review needed: coverage",IF(AND($H83&gt;0,OR($I83="",$I83=0)),"Review needed: response terms",IF(AND($L83&lt;&gt;"",$L83&lt;&gt;"None",OR($M83="",$N83="")),"Review needed: add-on quote",IF($O83="","Review needed: responsibility","Ready for human comparison")))))))</f>
        <v/>
      </c>
    </row>
    <row r="84" ht="34" customHeight="1">
      <c r="A84" s="19" t="n"/>
      <c r="B84" s="19" t="n"/>
      <c r="C84" s="19" t="n"/>
      <c r="D84" s="20" t="n"/>
      <c r="E84" s="19" t="n"/>
      <c r="F84" s="19" t="n"/>
      <c r="G84" s="21" t="n"/>
      <c r="H84" s="21" t="n"/>
      <c r="I84" s="36" t="n"/>
      <c r="J84" s="37" t="n"/>
      <c r="K84" s="24" t="n"/>
      <c r="L84" s="19" t="n"/>
      <c r="M84" s="37" t="n"/>
      <c r="N84" s="24" t="n"/>
      <c r="O84" s="19" t="n"/>
      <c r="P84" s="24" t="n"/>
      <c r="Q84" s="33">
        <f>IF(OR($A84="",$J84="",$K84=""),"",IFERROR($J84*VLOOKUP($K84,Assumptions!$B$5:$C$8,2,FALSE),""))</f>
        <v/>
      </c>
      <c r="R84" s="33">
        <f>IF($A84="","",IF($L84="","",IF($L84="None",0,IF(OR($M84="",$N84=""),"",IFERROR($M84*VLOOKUP($N84,Assumptions!$B$5:$C$8,2,FALSE),"")))))</f>
        <v/>
      </c>
      <c r="S84" s="33">
        <f>IF(OR($Q84="",$R84=""),"",SUM($Q84:$R84))</f>
        <v/>
      </c>
      <c r="T84" s="33">
        <f>IF(OR($S84="",$G84="",$G84=0),"",IFERROR($S84/$G84,""))</f>
        <v/>
      </c>
      <c r="U84" s="8">
        <f>IF($A84="","",IF($P84="","Review needed: choose status",IF(OR($J84="",$K84=""),"Review needed: base quote",IF($F84="","Review needed: coverage",IF(AND($H84&gt;0,OR($I84="",$I84=0)),"Review needed: response terms",IF(AND($L84&lt;&gt;"",$L84&lt;&gt;"None",OR($M84="",$N84="")),"Review needed: add-on quote",IF($O84="","Review needed: responsibility","Ready for human comparison")))))))</f>
        <v/>
      </c>
    </row>
    <row r="85" ht="34" customHeight="1">
      <c r="A85" s="19" t="n"/>
      <c r="B85" s="19" t="n"/>
      <c r="C85" s="19" t="n"/>
      <c r="D85" s="20" t="n"/>
      <c r="E85" s="19" t="n"/>
      <c r="F85" s="19" t="n"/>
      <c r="G85" s="21" t="n"/>
      <c r="H85" s="21" t="n"/>
      <c r="I85" s="36" t="n"/>
      <c r="J85" s="37" t="n"/>
      <c r="K85" s="24" t="n"/>
      <c r="L85" s="19" t="n"/>
      <c r="M85" s="37" t="n"/>
      <c r="N85" s="24" t="n"/>
      <c r="O85" s="19" t="n"/>
      <c r="P85" s="24" t="n"/>
      <c r="Q85" s="38">
        <f>IF(OR($A85="",$J85="",$K85=""),"",IFERROR($J85*VLOOKUP($K85,Assumptions!$B$5:$C$8,2,FALSE),""))</f>
        <v/>
      </c>
      <c r="R85" s="38">
        <f>IF($A85="","",IF($L85="","",IF($L85="None",0,IF(OR($M85="",$N85=""),"",IFERROR($M85*VLOOKUP($N85,Assumptions!$B$5:$C$8,2,FALSE),"")))))</f>
        <v/>
      </c>
      <c r="S85" s="38">
        <f>IF(OR($Q85="",$R85=""),"",SUM($Q85:$R85))</f>
        <v/>
      </c>
      <c r="T85" s="38">
        <f>IF(OR($S85="",$G85="",$G85=0),"",IFERROR($S85/$G85,""))</f>
        <v/>
      </c>
      <c r="U85" s="26">
        <f>IF($A85="","",IF($P85="","Review needed: choose status",IF(OR($J85="",$K85=""),"Review needed: base quote",IF($F85="","Review needed: coverage",IF(AND($H85&gt;0,OR($I85="",$I85=0)),"Review needed: response terms",IF(AND($L85&lt;&gt;"",$L85&lt;&gt;"None",OR($M85="",$N85="")),"Review needed: add-on quote",IF($O85="","Review needed: responsibility","Ready for human comparison")))))))</f>
        <v/>
      </c>
    </row>
    <row r="86" ht="34" customHeight="1">
      <c r="A86" s="19" t="n"/>
      <c r="B86" s="19" t="n"/>
      <c r="C86" s="19" t="n"/>
      <c r="D86" s="20" t="n"/>
      <c r="E86" s="19" t="n"/>
      <c r="F86" s="19" t="n"/>
      <c r="G86" s="21" t="n"/>
      <c r="H86" s="21" t="n"/>
      <c r="I86" s="36" t="n"/>
      <c r="J86" s="37" t="n"/>
      <c r="K86" s="24" t="n"/>
      <c r="L86" s="19" t="n"/>
      <c r="M86" s="37" t="n"/>
      <c r="N86" s="24" t="n"/>
      <c r="O86" s="19" t="n"/>
      <c r="P86" s="24" t="n"/>
      <c r="Q86" s="33">
        <f>IF(OR($A86="",$J86="",$K86=""),"",IFERROR($J86*VLOOKUP($K86,Assumptions!$B$5:$C$8,2,FALSE),""))</f>
        <v/>
      </c>
      <c r="R86" s="33">
        <f>IF($A86="","",IF($L86="","",IF($L86="None",0,IF(OR($M86="",$N86=""),"",IFERROR($M86*VLOOKUP($N86,Assumptions!$B$5:$C$8,2,FALSE),"")))))</f>
        <v/>
      </c>
      <c r="S86" s="33">
        <f>IF(OR($Q86="",$R86=""),"",SUM($Q86:$R86))</f>
        <v/>
      </c>
      <c r="T86" s="33">
        <f>IF(OR($S86="",$G86="",$G86=0),"",IFERROR($S86/$G86,""))</f>
        <v/>
      </c>
      <c r="U86" s="8">
        <f>IF($A86="","",IF($P86="","Review needed: choose status",IF(OR($J86="",$K86=""),"Review needed: base quote",IF($F86="","Review needed: coverage",IF(AND($H86&gt;0,OR($I86="",$I86=0)),"Review needed: response terms",IF(AND($L86&lt;&gt;"",$L86&lt;&gt;"None",OR($M86="",$N86="")),"Review needed: add-on quote",IF($O86="","Review needed: responsibility","Ready for human comparison")))))))</f>
        <v/>
      </c>
    </row>
    <row r="87" ht="34" customHeight="1">
      <c r="A87" s="19" t="n"/>
      <c r="B87" s="19" t="n"/>
      <c r="C87" s="19" t="n"/>
      <c r="D87" s="20" t="n"/>
      <c r="E87" s="19" t="n"/>
      <c r="F87" s="19" t="n"/>
      <c r="G87" s="21" t="n"/>
      <c r="H87" s="21" t="n"/>
      <c r="I87" s="36" t="n"/>
      <c r="J87" s="37" t="n"/>
      <c r="K87" s="24" t="n"/>
      <c r="L87" s="19" t="n"/>
      <c r="M87" s="37" t="n"/>
      <c r="N87" s="24" t="n"/>
      <c r="O87" s="19" t="n"/>
      <c r="P87" s="24" t="n"/>
      <c r="Q87" s="38">
        <f>IF(OR($A87="",$J87="",$K87=""),"",IFERROR($J87*VLOOKUP($K87,Assumptions!$B$5:$C$8,2,FALSE),""))</f>
        <v/>
      </c>
      <c r="R87" s="38">
        <f>IF($A87="","",IF($L87="","",IF($L87="None",0,IF(OR($M87="",$N87=""),"",IFERROR($M87*VLOOKUP($N87,Assumptions!$B$5:$C$8,2,FALSE),"")))))</f>
        <v/>
      </c>
      <c r="S87" s="38">
        <f>IF(OR($Q87="",$R87=""),"",SUM($Q87:$R87))</f>
        <v/>
      </c>
      <c r="T87" s="38">
        <f>IF(OR($S87="",$G87="",$G87=0),"",IFERROR($S87/$G87,""))</f>
        <v/>
      </c>
      <c r="U87" s="26">
        <f>IF($A87="","",IF($P87="","Review needed: choose status",IF(OR($J87="",$K87=""),"Review needed: base quote",IF($F87="","Review needed: coverage",IF(AND($H87&gt;0,OR($I87="",$I87=0)),"Review needed: response terms",IF(AND($L87&lt;&gt;"",$L87&lt;&gt;"None",OR($M87="",$N87="")),"Review needed: add-on quote",IF($O87="","Review needed: responsibility","Ready for human comparison")))))))</f>
        <v/>
      </c>
    </row>
    <row r="88" ht="34" customHeight="1">
      <c r="A88" s="19" t="n"/>
      <c r="B88" s="19" t="n"/>
      <c r="C88" s="19" t="n"/>
      <c r="D88" s="20" t="n"/>
      <c r="E88" s="19" t="n"/>
      <c r="F88" s="19" t="n"/>
      <c r="G88" s="21" t="n"/>
      <c r="H88" s="21" t="n"/>
      <c r="I88" s="36" t="n"/>
      <c r="J88" s="37" t="n"/>
      <c r="K88" s="24" t="n"/>
      <c r="L88" s="19" t="n"/>
      <c r="M88" s="37" t="n"/>
      <c r="N88" s="24" t="n"/>
      <c r="O88" s="19" t="n"/>
      <c r="P88" s="24" t="n"/>
      <c r="Q88" s="33">
        <f>IF(OR($A88="",$J88="",$K88=""),"",IFERROR($J88*VLOOKUP($K88,Assumptions!$B$5:$C$8,2,FALSE),""))</f>
        <v/>
      </c>
      <c r="R88" s="33">
        <f>IF($A88="","",IF($L88="","",IF($L88="None",0,IF(OR($M88="",$N88=""),"",IFERROR($M88*VLOOKUP($N88,Assumptions!$B$5:$C$8,2,FALSE),"")))))</f>
        <v/>
      </c>
      <c r="S88" s="33">
        <f>IF(OR($Q88="",$R88=""),"",SUM($Q88:$R88))</f>
        <v/>
      </c>
      <c r="T88" s="33">
        <f>IF(OR($S88="",$G88="",$G88=0),"",IFERROR($S88/$G88,""))</f>
        <v/>
      </c>
      <c r="U88" s="8">
        <f>IF($A88="","",IF($P88="","Review needed: choose status",IF(OR($J88="",$K88=""),"Review needed: base quote",IF($F88="","Review needed: coverage",IF(AND($H88&gt;0,OR($I88="",$I88=0)),"Review needed: response terms",IF(AND($L88&lt;&gt;"",$L88&lt;&gt;"None",OR($M88="",$N88="")),"Review needed: add-on quote",IF($O88="","Review needed: responsibility","Ready for human comparison")))))))</f>
        <v/>
      </c>
    </row>
    <row r="89" ht="34" customHeight="1">
      <c r="A89" s="19" t="n"/>
      <c r="B89" s="19" t="n"/>
      <c r="C89" s="19" t="n"/>
      <c r="D89" s="20" t="n"/>
      <c r="E89" s="19" t="n"/>
      <c r="F89" s="19" t="n"/>
      <c r="G89" s="21" t="n"/>
      <c r="H89" s="21" t="n"/>
      <c r="I89" s="36" t="n"/>
      <c r="J89" s="37" t="n"/>
      <c r="K89" s="24" t="n"/>
      <c r="L89" s="19" t="n"/>
      <c r="M89" s="37" t="n"/>
      <c r="N89" s="24" t="n"/>
      <c r="O89" s="19" t="n"/>
      <c r="P89" s="24" t="n"/>
      <c r="Q89" s="38">
        <f>IF(OR($A89="",$J89="",$K89=""),"",IFERROR($J89*VLOOKUP($K89,Assumptions!$B$5:$C$8,2,FALSE),""))</f>
        <v/>
      </c>
      <c r="R89" s="38">
        <f>IF($A89="","",IF($L89="","",IF($L89="None",0,IF(OR($M89="",$N89=""),"",IFERROR($M89*VLOOKUP($N89,Assumptions!$B$5:$C$8,2,FALSE),"")))))</f>
        <v/>
      </c>
      <c r="S89" s="38">
        <f>IF(OR($Q89="",$R89=""),"",SUM($Q89:$R89))</f>
        <v/>
      </c>
      <c r="T89" s="38">
        <f>IF(OR($S89="",$G89="",$G89=0),"",IFERROR($S89/$G89,""))</f>
        <v/>
      </c>
      <c r="U89" s="26">
        <f>IF($A89="","",IF($P89="","Review needed: choose status",IF(OR($J89="",$K89=""),"Review needed: base quote",IF($F89="","Review needed: coverage",IF(AND($H89&gt;0,OR($I89="",$I89=0)),"Review needed: response terms",IF(AND($L89&lt;&gt;"",$L89&lt;&gt;"None",OR($M89="",$N89="")),"Review needed: add-on quote",IF($O89="","Review needed: responsibility","Ready for human comparison")))))))</f>
        <v/>
      </c>
    </row>
    <row r="90" ht="34" customHeight="1">
      <c r="A90" s="19" t="n"/>
      <c r="B90" s="19" t="n"/>
      <c r="C90" s="19" t="n"/>
      <c r="D90" s="20" t="n"/>
      <c r="E90" s="19" t="n"/>
      <c r="F90" s="19" t="n"/>
      <c r="G90" s="21" t="n"/>
      <c r="H90" s="21" t="n"/>
      <c r="I90" s="36" t="n"/>
      <c r="J90" s="37" t="n"/>
      <c r="K90" s="24" t="n"/>
      <c r="L90" s="19" t="n"/>
      <c r="M90" s="37" t="n"/>
      <c r="N90" s="24" t="n"/>
      <c r="O90" s="19" t="n"/>
      <c r="P90" s="24" t="n"/>
      <c r="Q90" s="33">
        <f>IF(OR($A90="",$J90="",$K90=""),"",IFERROR($J90*VLOOKUP($K90,Assumptions!$B$5:$C$8,2,FALSE),""))</f>
        <v/>
      </c>
      <c r="R90" s="33">
        <f>IF($A90="","",IF($L90="","",IF($L90="None",0,IF(OR($M90="",$N90=""),"",IFERROR($M90*VLOOKUP($N90,Assumptions!$B$5:$C$8,2,FALSE),"")))))</f>
        <v/>
      </c>
      <c r="S90" s="33">
        <f>IF(OR($Q90="",$R90=""),"",SUM($Q90:$R90))</f>
        <v/>
      </c>
      <c r="T90" s="33">
        <f>IF(OR($S90="",$G90="",$G90=0),"",IFERROR($S90/$G90,""))</f>
        <v/>
      </c>
      <c r="U90" s="8">
        <f>IF($A90="","",IF($P90="","Review needed: choose status",IF(OR($J90="",$K90=""),"Review needed: base quote",IF($F90="","Review needed: coverage",IF(AND($H90&gt;0,OR($I90="",$I90=0)),"Review needed: response terms",IF(AND($L90&lt;&gt;"",$L90&lt;&gt;"None",OR($M90="",$N90="")),"Review needed: add-on quote",IF($O90="","Review needed: responsibility","Ready for human comparison")))))))</f>
        <v/>
      </c>
    </row>
    <row r="91" ht="34" customHeight="1">
      <c r="A91" s="19" t="n"/>
      <c r="B91" s="19" t="n"/>
      <c r="C91" s="19" t="n"/>
      <c r="D91" s="20" t="n"/>
      <c r="E91" s="19" t="n"/>
      <c r="F91" s="19" t="n"/>
      <c r="G91" s="21" t="n"/>
      <c r="H91" s="21" t="n"/>
      <c r="I91" s="36" t="n"/>
      <c r="J91" s="37" t="n"/>
      <c r="K91" s="24" t="n"/>
      <c r="L91" s="19" t="n"/>
      <c r="M91" s="37" t="n"/>
      <c r="N91" s="24" t="n"/>
      <c r="O91" s="19" t="n"/>
      <c r="P91" s="24" t="n"/>
      <c r="Q91" s="38">
        <f>IF(OR($A91="",$J91="",$K91=""),"",IFERROR($J91*VLOOKUP($K91,Assumptions!$B$5:$C$8,2,FALSE),""))</f>
        <v/>
      </c>
      <c r="R91" s="38">
        <f>IF($A91="","",IF($L91="","",IF($L91="None",0,IF(OR($M91="",$N91=""),"",IFERROR($M91*VLOOKUP($N91,Assumptions!$B$5:$C$8,2,FALSE),"")))))</f>
        <v/>
      </c>
      <c r="S91" s="38">
        <f>IF(OR($Q91="",$R91=""),"",SUM($Q91:$R91))</f>
        <v/>
      </c>
      <c r="T91" s="38">
        <f>IF(OR($S91="",$G91="",$G91=0),"",IFERROR($S91/$G91,""))</f>
        <v/>
      </c>
      <c r="U91" s="26">
        <f>IF($A91="","",IF($P91="","Review needed: choose status",IF(OR($J91="",$K91=""),"Review needed: base quote",IF($F91="","Review needed: coverage",IF(AND($H91&gt;0,OR($I91="",$I91=0)),"Review needed: response terms",IF(AND($L91&lt;&gt;"",$L91&lt;&gt;"None",OR($M91="",$N91="")),"Review needed: add-on quote",IF($O91="","Review needed: responsibility","Ready for human comparison")))))))</f>
        <v/>
      </c>
    </row>
    <row r="92" ht="34" customHeight="1">
      <c r="A92" s="19" t="n"/>
      <c r="B92" s="19" t="n"/>
      <c r="C92" s="19" t="n"/>
      <c r="D92" s="20" t="n"/>
      <c r="E92" s="19" t="n"/>
      <c r="F92" s="19" t="n"/>
      <c r="G92" s="21" t="n"/>
      <c r="H92" s="21" t="n"/>
      <c r="I92" s="36" t="n"/>
      <c r="J92" s="37" t="n"/>
      <c r="K92" s="24" t="n"/>
      <c r="L92" s="19" t="n"/>
      <c r="M92" s="37" t="n"/>
      <c r="N92" s="24" t="n"/>
      <c r="O92" s="19" t="n"/>
      <c r="P92" s="24" t="n"/>
      <c r="Q92" s="33">
        <f>IF(OR($A92="",$J92="",$K92=""),"",IFERROR($J92*VLOOKUP($K92,Assumptions!$B$5:$C$8,2,FALSE),""))</f>
        <v/>
      </c>
      <c r="R92" s="33">
        <f>IF($A92="","",IF($L92="","",IF($L92="None",0,IF(OR($M92="",$N92=""),"",IFERROR($M92*VLOOKUP($N92,Assumptions!$B$5:$C$8,2,FALSE),"")))))</f>
        <v/>
      </c>
      <c r="S92" s="33">
        <f>IF(OR($Q92="",$R92=""),"",SUM($Q92:$R92))</f>
        <v/>
      </c>
      <c r="T92" s="33">
        <f>IF(OR($S92="",$G92="",$G92=0),"",IFERROR($S92/$G92,""))</f>
        <v/>
      </c>
      <c r="U92" s="8">
        <f>IF($A92="","",IF($P92="","Review needed: choose status",IF(OR($J92="",$K92=""),"Review needed: base quote",IF($F92="","Review needed: coverage",IF(AND($H92&gt;0,OR($I92="",$I92=0)),"Review needed: response terms",IF(AND($L92&lt;&gt;"",$L92&lt;&gt;"None",OR($M92="",$N92="")),"Review needed: add-on quote",IF($O92="","Review needed: responsibility","Ready for human comparison")))))))</f>
        <v/>
      </c>
    </row>
    <row r="93" ht="34" customHeight="1">
      <c r="A93" s="19" t="n"/>
      <c r="B93" s="19" t="n"/>
      <c r="C93" s="19" t="n"/>
      <c r="D93" s="20" t="n"/>
      <c r="E93" s="19" t="n"/>
      <c r="F93" s="19" t="n"/>
      <c r="G93" s="21" t="n"/>
      <c r="H93" s="21" t="n"/>
      <c r="I93" s="36" t="n"/>
      <c r="J93" s="37" t="n"/>
      <c r="K93" s="24" t="n"/>
      <c r="L93" s="19" t="n"/>
      <c r="M93" s="37" t="n"/>
      <c r="N93" s="24" t="n"/>
      <c r="O93" s="19" t="n"/>
      <c r="P93" s="24" t="n"/>
      <c r="Q93" s="38">
        <f>IF(OR($A93="",$J93="",$K93=""),"",IFERROR($J93*VLOOKUP($K93,Assumptions!$B$5:$C$8,2,FALSE),""))</f>
        <v/>
      </c>
      <c r="R93" s="38">
        <f>IF($A93="","",IF($L93="","",IF($L93="None",0,IF(OR($M93="",$N93=""),"",IFERROR($M93*VLOOKUP($N93,Assumptions!$B$5:$C$8,2,FALSE),"")))))</f>
        <v/>
      </c>
      <c r="S93" s="38">
        <f>IF(OR($Q93="",$R93=""),"",SUM($Q93:$R93))</f>
        <v/>
      </c>
      <c r="T93" s="38">
        <f>IF(OR($S93="",$G93="",$G93=0),"",IFERROR($S93/$G93,""))</f>
        <v/>
      </c>
      <c r="U93" s="26">
        <f>IF($A93="","",IF($P93="","Review needed: choose status",IF(OR($J93="",$K93=""),"Review needed: base quote",IF($F93="","Review needed: coverage",IF(AND($H93&gt;0,OR($I93="",$I93=0)),"Review needed: response terms",IF(AND($L93&lt;&gt;"",$L93&lt;&gt;"None",OR($M93="",$N93="")),"Review needed: add-on quote",IF($O93="","Review needed: responsibility","Ready for human comparison")))))))</f>
        <v/>
      </c>
    </row>
    <row r="94" ht="34" customHeight="1">
      <c r="A94" s="19" t="n"/>
      <c r="B94" s="19" t="n"/>
      <c r="C94" s="19" t="n"/>
      <c r="D94" s="20" t="n"/>
      <c r="E94" s="19" t="n"/>
      <c r="F94" s="19" t="n"/>
      <c r="G94" s="21" t="n"/>
      <c r="H94" s="21" t="n"/>
      <c r="I94" s="36" t="n"/>
      <c r="J94" s="37" t="n"/>
      <c r="K94" s="24" t="n"/>
      <c r="L94" s="19" t="n"/>
      <c r="M94" s="37" t="n"/>
      <c r="N94" s="24" t="n"/>
      <c r="O94" s="19" t="n"/>
      <c r="P94" s="24" t="n"/>
      <c r="Q94" s="33">
        <f>IF(OR($A94="",$J94="",$K94=""),"",IFERROR($J94*VLOOKUP($K94,Assumptions!$B$5:$C$8,2,FALSE),""))</f>
        <v/>
      </c>
      <c r="R94" s="33">
        <f>IF($A94="","",IF($L94="","",IF($L94="None",0,IF(OR($M94="",$N94=""),"",IFERROR($M94*VLOOKUP($N94,Assumptions!$B$5:$C$8,2,FALSE),"")))))</f>
        <v/>
      </c>
      <c r="S94" s="33">
        <f>IF(OR($Q94="",$R94=""),"",SUM($Q94:$R94))</f>
        <v/>
      </c>
      <c r="T94" s="33">
        <f>IF(OR($S94="",$G94="",$G94=0),"",IFERROR($S94/$G94,""))</f>
        <v/>
      </c>
      <c r="U94" s="8">
        <f>IF($A94="","",IF($P94="","Review needed: choose status",IF(OR($J94="",$K94=""),"Review needed: base quote",IF($F94="","Review needed: coverage",IF(AND($H94&gt;0,OR($I94="",$I94=0)),"Review needed: response terms",IF(AND($L94&lt;&gt;"",$L94&lt;&gt;"None",OR($M94="",$N94="")),"Review needed: add-on quote",IF($O94="","Review needed: responsibility","Ready for human comparison")))))))</f>
        <v/>
      </c>
    </row>
    <row r="95" ht="34" customHeight="1">
      <c r="A95" s="19" t="n"/>
      <c r="B95" s="19" t="n"/>
      <c r="C95" s="19" t="n"/>
      <c r="D95" s="20" t="n"/>
      <c r="E95" s="19" t="n"/>
      <c r="F95" s="19" t="n"/>
      <c r="G95" s="21" t="n"/>
      <c r="H95" s="21" t="n"/>
      <c r="I95" s="36" t="n"/>
      <c r="J95" s="37" t="n"/>
      <c r="K95" s="24" t="n"/>
      <c r="L95" s="19" t="n"/>
      <c r="M95" s="37" t="n"/>
      <c r="N95" s="24" t="n"/>
      <c r="O95" s="19" t="n"/>
      <c r="P95" s="24" t="n"/>
      <c r="Q95" s="38">
        <f>IF(OR($A95="",$J95="",$K95=""),"",IFERROR($J95*VLOOKUP($K95,Assumptions!$B$5:$C$8,2,FALSE),""))</f>
        <v/>
      </c>
      <c r="R95" s="38">
        <f>IF($A95="","",IF($L95="","",IF($L95="None",0,IF(OR($M95="",$N95=""),"",IFERROR($M95*VLOOKUP($N95,Assumptions!$B$5:$C$8,2,FALSE),"")))))</f>
        <v/>
      </c>
      <c r="S95" s="38">
        <f>IF(OR($Q95="",$R95=""),"",SUM($Q95:$R95))</f>
        <v/>
      </c>
      <c r="T95" s="38">
        <f>IF(OR($S95="",$G95="",$G95=0),"",IFERROR($S95/$G95,""))</f>
        <v/>
      </c>
      <c r="U95" s="26">
        <f>IF($A95="","",IF($P95="","Review needed: choose status",IF(OR($J95="",$K95=""),"Review needed: base quote",IF($F95="","Review needed: coverage",IF(AND($H95&gt;0,OR($I95="",$I95=0)),"Review needed: response terms",IF(AND($L95&lt;&gt;"",$L95&lt;&gt;"None",OR($M95="",$N95="")),"Review needed: add-on quote",IF($O95="","Review needed: responsibility","Ready for human comparison")))))))</f>
        <v/>
      </c>
    </row>
    <row r="96" ht="34" customHeight="1">
      <c r="A96" s="19" t="n"/>
      <c r="B96" s="19" t="n"/>
      <c r="C96" s="19" t="n"/>
      <c r="D96" s="20" t="n"/>
      <c r="E96" s="19" t="n"/>
      <c r="F96" s="19" t="n"/>
      <c r="G96" s="21" t="n"/>
      <c r="H96" s="21" t="n"/>
      <c r="I96" s="36" t="n"/>
      <c r="J96" s="37" t="n"/>
      <c r="K96" s="24" t="n"/>
      <c r="L96" s="19" t="n"/>
      <c r="M96" s="37" t="n"/>
      <c r="N96" s="24" t="n"/>
      <c r="O96" s="19" t="n"/>
      <c r="P96" s="24" t="n"/>
      <c r="Q96" s="33">
        <f>IF(OR($A96="",$J96="",$K96=""),"",IFERROR($J96*VLOOKUP($K96,Assumptions!$B$5:$C$8,2,FALSE),""))</f>
        <v/>
      </c>
      <c r="R96" s="33">
        <f>IF($A96="","",IF($L96="","",IF($L96="None",0,IF(OR($M96="",$N96=""),"",IFERROR($M96*VLOOKUP($N96,Assumptions!$B$5:$C$8,2,FALSE),"")))))</f>
        <v/>
      </c>
      <c r="S96" s="33">
        <f>IF(OR($Q96="",$R96=""),"",SUM($Q96:$R96))</f>
        <v/>
      </c>
      <c r="T96" s="33">
        <f>IF(OR($S96="",$G96="",$G96=0),"",IFERROR($S96/$G96,""))</f>
        <v/>
      </c>
      <c r="U96" s="8">
        <f>IF($A96="","",IF($P96="","Review needed: choose status",IF(OR($J96="",$K96=""),"Review needed: base quote",IF($F96="","Review needed: coverage",IF(AND($H96&gt;0,OR($I96="",$I96=0)),"Review needed: response terms",IF(AND($L96&lt;&gt;"",$L96&lt;&gt;"None",OR($M96="",$N96="")),"Review needed: add-on quote",IF($O96="","Review needed: responsibility","Ready for human comparison")))))))</f>
        <v/>
      </c>
    </row>
    <row r="97" ht="34" customHeight="1">
      <c r="A97" s="19" t="n"/>
      <c r="B97" s="19" t="n"/>
      <c r="C97" s="19" t="n"/>
      <c r="D97" s="20" t="n"/>
      <c r="E97" s="19" t="n"/>
      <c r="F97" s="19" t="n"/>
      <c r="G97" s="21" t="n"/>
      <c r="H97" s="21" t="n"/>
      <c r="I97" s="36" t="n"/>
      <c r="J97" s="37" t="n"/>
      <c r="K97" s="24" t="n"/>
      <c r="L97" s="19" t="n"/>
      <c r="M97" s="37" t="n"/>
      <c r="N97" s="24" t="n"/>
      <c r="O97" s="19" t="n"/>
      <c r="P97" s="24" t="n"/>
      <c r="Q97" s="38">
        <f>IF(OR($A97="",$J97="",$K97=""),"",IFERROR($J97*VLOOKUP($K97,Assumptions!$B$5:$C$8,2,FALSE),""))</f>
        <v/>
      </c>
      <c r="R97" s="38">
        <f>IF($A97="","",IF($L97="","",IF($L97="None",0,IF(OR($M97="",$N97=""),"",IFERROR($M97*VLOOKUP($N97,Assumptions!$B$5:$C$8,2,FALSE),"")))))</f>
        <v/>
      </c>
      <c r="S97" s="38">
        <f>IF(OR($Q97="",$R97=""),"",SUM($Q97:$R97))</f>
        <v/>
      </c>
      <c r="T97" s="38">
        <f>IF(OR($S97="",$G97="",$G97=0),"",IFERROR($S97/$G97,""))</f>
        <v/>
      </c>
      <c r="U97" s="26">
        <f>IF($A97="","",IF($P97="","Review needed: choose status",IF(OR($J97="",$K97=""),"Review needed: base quote",IF($F97="","Review needed: coverage",IF(AND($H97&gt;0,OR($I97="",$I97=0)),"Review needed: response terms",IF(AND($L97&lt;&gt;"",$L97&lt;&gt;"None",OR($M97="",$N97="")),"Review needed: add-on quote",IF($O97="","Review needed: responsibility","Ready for human comparison")))))))</f>
        <v/>
      </c>
    </row>
    <row r="98" ht="34" customHeight="1">
      <c r="A98" s="19" t="n"/>
      <c r="B98" s="19" t="n"/>
      <c r="C98" s="19" t="n"/>
      <c r="D98" s="20" t="n"/>
      <c r="E98" s="19" t="n"/>
      <c r="F98" s="19" t="n"/>
      <c r="G98" s="21" t="n"/>
      <c r="H98" s="21" t="n"/>
      <c r="I98" s="36" t="n"/>
      <c r="J98" s="37" t="n"/>
      <c r="K98" s="24" t="n"/>
      <c r="L98" s="19" t="n"/>
      <c r="M98" s="37" t="n"/>
      <c r="N98" s="24" t="n"/>
      <c r="O98" s="19" t="n"/>
      <c r="P98" s="24" t="n"/>
      <c r="Q98" s="33">
        <f>IF(OR($A98="",$J98="",$K98=""),"",IFERROR($J98*VLOOKUP($K98,Assumptions!$B$5:$C$8,2,FALSE),""))</f>
        <v/>
      </c>
      <c r="R98" s="33">
        <f>IF($A98="","",IF($L98="","",IF($L98="None",0,IF(OR($M98="",$N98=""),"",IFERROR($M98*VLOOKUP($N98,Assumptions!$B$5:$C$8,2,FALSE),"")))))</f>
        <v/>
      </c>
      <c r="S98" s="33">
        <f>IF(OR($Q98="",$R98=""),"",SUM($Q98:$R98))</f>
        <v/>
      </c>
      <c r="T98" s="33">
        <f>IF(OR($S98="",$G98="",$G98=0),"",IFERROR($S98/$G98,""))</f>
        <v/>
      </c>
      <c r="U98" s="8">
        <f>IF($A98="","",IF($P98="","Review needed: choose status",IF(OR($J98="",$K98=""),"Review needed: base quote",IF($F98="","Review needed: coverage",IF(AND($H98&gt;0,OR($I98="",$I98=0)),"Review needed: response terms",IF(AND($L98&lt;&gt;"",$L98&lt;&gt;"None",OR($M98="",$N98="")),"Review needed: add-on quote",IF($O98="","Review needed: responsibility","Ready for human comparison")))))))</f>
        <v/>
      </c>
    </row>
    <row r="99" ht="34" customHeight="1">
      <c r="A99" s="19" t="n"/>
      <c r="B99" s="19" t="n"/>
      <c r="C99" s="19" t="n"/>
      <c r="D99" s="20" t="n"/>
      <c r="E99" s="19" t="n"/>
      <c r="F99" s="19" t="n"/>
      <c r="G99" s="21" t="n"/>
      <c r="H99" s="21" t="n"/>
      <c r="I99" s="36" t="n"/>
      <c r="J99" s="37" t="n"/>
      <c r="K99" s="24" t="n"/>
      <c r="L99" s="19" t="n"/>
      <c r="M99" s="37" t="n"/>
      <c r="N99" s="24" t="n"/>
      <c r="O99" s="19" t="n"/>
      <c r="P99" s="24" t="n"/>
      <c r="Q99" s="38">
        <f>IF(OR($A99="",$J99="",$K99=""),"",IFERROR($J99*VLOOKUP($K99,Assumptions!$B$5:$C$8,2,FALSE),""))</f>
        <v/>
      </c>
      <c r="R99" s="38">
        <f>IF($A99="","",IF($L99="","",IF($L99="None",0,IF(OR($M99="",$N99=""),"",IFERROR($M99*VLOOKUP($N99,Assumptions!$B$5:$C$8,2,FALSE),"")))))</f>
        <v/>
      </c>
      <c r="S99" s="38">
        <f>IF(OR($Q99="",$R99=""),"",SUM($Q99:$R99))</f>
        <v/>
      </c>
      <c r="T99" s="38">
        <f>IF(OR($S99="",$G99="",$G99=0),"",IFERROR($S99/$G99,""))</f>
        <v/>
      </c>
      <c r="U99" s="26">
        <f>IF($A99="","",IF($P99="","Review needed: choose status",IF(OR($J99="",$K99=""),"Review needed: base quote",IF($F99="","Review needed: coverage",IF(AND($H99&gt;0,OR($I99="",$I99=0)),"Review needed: response terms",IF(AND($L99&lt;&gt;"",$L99&lt;&gt;"None",OR($M99="",$N99="")),"Review needed: add-on quote",IF($O99="","Review needed: responsibility","Ready for human comparison")))))))</f>
        <v/>
      </c>
    </row>
    <row r="100" ht="34" customHeight="1">
      <c r="A100" s="19" t="n"/>
      <c r="B100" s="19" t="n"/>
      <c r="C100" s="19" t="n"/>
      <c r="D100" s="20" t="n"/>
      <c r="E100" s="19" t="n"/>
      <c r="F100" s="19" t="n"/>
      <c r="G100" s="21" t="n"/>
      <c r="H100" s="21" t="n"/>
      <c r="I100" s="36" t="n"/>
      <c r="J100" s="37" t="n"/>
      <c r="K100" s="24" t="n"/>
      <c r="L100" s="19" t="n"/>
      <c r="M100" s="37" t="n"/>
      <c r="N100" s="24" t="n"/>
      <c r="O100" s="19" t="n"/>
      <c r="P100" s="24" t="n"/>
      <c r="Q100" s="33">
        <f>IF(OR($A100="",$J100="",$K100=""),"",IFERROR($J100*VLOOKUP($K100,Assumptions!$B$5:$C$8,2,FALSE),""))</f>
        <v/>
      </c>
      <c r="R100" s="33">
        <f>IF($A100="","",IF($L100="","",IF($L100="None",0,IF(OR($M100="",$N100=""),"",IFERROR($M100*VLOOKUP($N100,Assumptions!$B$5:$C$8,2,FALSE),"")))))</f>
        <v/>
      </c>
      <c r="S100" s="33">
        <f>IF(OR($Q100="",$R100=""),"",SUM($Q100:$R100))</f>
        <v/>
      </c>
      <c r="T100" s="33">
        <f>IF(OR($S100="",$G100="",$G100=0),"",IFERROR($S100/$G100,""))</f>
        <v/>
      </c>
      <c r="U100" s="8">
        <f>IF($A100="","",IF($P100="","Review needed: choose status",IF(OR($J100="",$K100=""),"Review needed: base quote",IF($F100="","Review needed: coverage",IF(AND($H100&gt;0,OR($I100="",$I100=0)),"Review needed: response terms",IF(AND($L100&lt;&gt;"",$L100&lt;&gt;"None",OR($M100="",$N100="")),"Review needed: add-on quote",IF($O100="","Review needed: responsibility","Ready for human comparison")))))))</f>
        <v/>
      </c>
    </row>
    <row r="101" ht="34" customHeight="1">
      <c r="A101" s="19" t="n"/>
      <c r="B101" s="19" t="n"/>
      <c r="C101" s="19" t="n"/>
      <c r="D101" s="20" t="n"/>
      <c r="E101" s="19" t="n"/>
      <c r="F101" s="19" t="n"/>
      <c r="G101" s="21" t="n"/>
      <c r="H101" s="21" t="n"/>
      <c r="I101" s="36" t="n"/>
      <c r="J101" s="37" t="n"/>
      <c r="K101" s="24" t="n"/>
      <c r="L101" s="19" t="n"/>
      <c r="M101" s="37" t="n"/>
      <c r="N101" s="24" t="n"/>
      <c r="O101" s="19" t="n"/>
      <c r="P101" s="24" t="n"/>
      <c r="Q101" s="38">
        <f>IF(OR($A101="",$J101="",$K101=""),"",IFERROR($J101*VLOOKUP($K101,Assumptions!$B$5:$C$8,2,FALSE),""))</f>
        <v/>
      </c>
      <c r="R101" s="38">
        <f>IF($A101="","",IF($L101="","",IF($L101="None",0,IF(OR($M101="",$N101=""),"",IFERROR($M101*VLOOKUP($N101,Assumptions!$B$5:$C$8,2,FALSE),"")))))</f>
        <v/>
      </c>
      <c r="S101" s="38">
        <f>IF(OR($Q101="",$R101=""),"",SUM($Q101:$R101))</f>
        <v/>
      </c>
      <c r="T101" s="38">
        <f>IF(OR($S101="",$G101="",$G101=0),"",IFERROR($S101/$G101,""))</f>
        <v/>
      </c>
      <c r="U101" s="26">
        <f>IF($A101="","",IF($P101="","Review needed: choose status",IF(OR($J101="",$K101=""),"Review needed: base quote",IF($F101="","Review needed: coverage",IF(AND($H101&gt;0,OR($I101="",$I101=0)),"Review needed: response terms",IF(AND($L101&lt;&gt;"",$L101&lt;&gt;"None",OR($M101="",$N101="")),"Review needed: add-on quote",IF($O101="","Review needed: responsibility","Ready for human comparison")))))))</f>
        <v/>
      </c>
    </row>
    <row r="102" ht="34" customHeight="1">
      <c r="A102" s="19" t="n"/>
      <c r="B102" s="19" t="n"/>
      <c r="C102" s="19" t="n"/>
      <c r="D102" s="20" t="n"/>
      <c r="E102" s="19" t="n"/>
      <c r="F102" s="19" t="n"/>
      <c r="G102" s="21" t="n"/>
      <c r="H102" s="21" t="n"/>
      <c r="I102" s="36" t="n"/>
      <c r="J102" s="37" t="n"/>
      <c r="K102" s="24" t="n"/>
      <c r="L102" s="19" t="n"/>
      <c r="M102" s="37" t="n"/>
      <c r="N102" s="24" t="n"/>
      <c r="O102" s="19" t="n"/>
      <c r="P102" s="24" t="n"/>
      <c r="Q102" s="33">
        <f>IF(OR($A102="",$J102="",$K102=""),"",IFERROR($J102*VLOOKUP($K102,Assumptions!$B$5:$C$8,2,FALSE),""))</f>
        <v/>
      </c>
      <c r="R102" s="33">
        <f>IF($A102="","",IF($L102="","",IF($L102="None",0,IF(OR($M102="",$N102=""),"",IFERROR($M102*VLOOKUP($N102,Assumptions!$B$5:$C$8,2,FALSE),"")))))</f>
        <v/>
      </c>
      <c r="S102" s="33">
        <f>IF(OR($Q102="",$R102=""),"",SUM($Q102:$R102))</f>
        <v/>
      </c>
      <c r="T102" s="33">
        <f>IF(OR($S102="",$G102="",$G102=0),"",IFERROR($S102/$G102,""))</f>
        <v/>
      </c>
      <c r="U102" s="8">
        <f>IF($A102="","",IF($P102="","Review needed: choose status",IF(OR($J102="",$K102=""),"Review needed: base quote",IF($F102="","Review needed: coverage",IF(AND($H102&gt;0,OR($I102="",$I102=0)),"Review needed: response terms",IF(AND($L102&lt;&gt;"",$L102&lt;&gt;"None",OR($M102="",$N102="")),"Review needed: add-on quote",IF($O102="","Review needed: responsibility","Ready for human comparison")))))))</f>
        <v/>
      </c>
    </row>
    <row r="103" ht="34" customHeight="1">
      <c r="A103" s="19" t="n"/>
      <c r="B103" s="19" t="n"/>
      <c r="C103" s="19" t="n"/>
      <c r="D103" s="20" t="n"/>
      <c r="E103" s="19" t="n"/>
      <c r="F103" s="19" t="n"/>
      <c r="G103" s="21" t="n"/>
      <c r="H103" s="21" t="n"/>
      <c r="I103" s="36" t="n"/>
      <c r="J103" s="37" t="n"/>
      <c r="K103" s="24" t="n"/>
      <c r="L103" s="19" t="n"/>
      <c r="M103" s="37" t="n"/>
      <c r="N103" s="24" t="n"/>
      <c r="O103" s="19" t="n"/>
      <c r="P103" s="24" t="n"/>
      <c r="Q103" s="38">
        <f>IF(OR($A103="",$J103="",$K103=""),"",IFERROR($J103*VLOOKUP($K103,Assumptions!$B$5:$C$8,2,FALSE),""))</f>
        <v/>
      </c>
      <c r="R103" s="38">
        <f>IF($A103="","",IF($L103="","",IF($L103="None",0,IF(OR($M103="",$N103=""),"",IFERROR($M103*VLOOKUP($N103,Assumptions!$B$5:$C$8,2,FALSE),"")))))</f>
        <v/>
      </c>
      <c r="S103" s="38">
        <f>IF(OR($Q103="",$R103=""),"",SUM($Q103:$R103))</f>
        <v/>
      </c>
      <c r="T103" s="38">
        <f>IF(OR($S103="",$G103="",$G103=0),"",IFERROR($S103/$G103,""))</f>
        <v/>
      </c>
      <c r="U103" s="26">
        <f>IF($A103="","",IF($P103="","Review needed: choose status",IF(OR($J103="",$K103=""),"Review needed: base quote",IF($F103="","Review needed: coverage",IF(AND($H103&gt;0,OR($I103="",$I103=0)),"Review needed: response terms",IF(AND($L103&lt;&gt;"",$L103&lt;&gt;"None",OR($M103="",$N103="")),"Review needed: add-on quote",IF($O103="","Review needed: responsibility","Ready for human comparison")))))))</f>
        <v/>
      </c>
    </row>
    <row r="104" ht="34" customHeight="1">
      <c r="A104" s="19" t="n"/>
      <c r="B104" s="19" t="n"/>
      <c r="C104" s="19" t="n"/>
      <c r="D104" s="20" t="n"/>
      <c r="E104" s="19" t="n"/>
      <c r="F104" s="19" t="n"/>
      <c r="G104" s="21" t="n"/>
      <c r="H104" s="21" t="n"/>
      <c r="I104" s="36" t="n"/>
      <c r="J104" s="37" t="n"/>
      <c r="K104" s="24" t="n"/>
      <c r="L104" s="19" t="n"/>
      <c r="M104" s="37" t="n"/>
      <c r="N104" s="24" t="n"/>
      <c r="O104" s="19" t="n"/>
      <c r="P104" s="24" t="n"/>
      <c r="Q104" s="33">
        <f>IF(OR($A104="",$J104="",$K104=""),"",IFERROR($J104*VLOOKUP($K104,Assumptions!$B$5:$C$8,2,FALSE),""))</f>
        <v/>
      </c>
      <c r="R104" s="33">
        <f>IF($A104="","",IF($L104="","",IF($L104="None",0,IF(OR($M104="",$N104=""),"",IFERROR($M104*VLOOKUP($N104,Assumptions!$B$5:$C$8,2,FALSE),"")))))</f>
        <v/>
      </c>
      <c r="S104" s="33">
        <f>IF(OR($Q104="",$R104=""),"",SUM($Q104:$R104))</f>
        <v/>
      </c>
      <c r="T104" s="33">
        <f>IF(OR($S104="",$G104="",$G104=0),"",IFERROR($S104/$G104,""))</f>
        <v/>
      </c>
      <c r="U104" s="8">
        <f>IF($A104="","",IF($P104="","Review needed: choose status",IF(OR($J104="",$K104=""),"Review needed: base quote",IF($F104="","Review needed: coverage",IF(AND($H104&gt;0,OR($I104="",$I104=0)),"Review needed: response terms",IF(AND($L104&lt;&gt;"",$L104&lt;&gt;"None",OR($M104="",$N104="")),"Review needed: add-on quote",IF($O104="","Review needed: responsibility","Ready for human comparison")))))))</f>
        <v/>
      </c>
    </row>
  </sheetData>
  <autoFilter ref="A4:U104"/>
  <mergeCells count="1">
    <mergeCell ref="A1:U1"/>
  </mergeCells>
  <conditionalFormatting sqref="U5:U104">
    <cfRule type="expression" priority="1" dxfId="0">
      <formula>LEFT($U5,13)="Review needed"</formula>
    </cfRule>
    <cfRule type="expression" priority="2" dxfId="1">
      <formula>$U5="Ready for human comparison"</formula>
    </cfRule>
  </conditionalFormatting>
  <conditionalFormatting sqref="P5:P104">
    <cfRule type="expression" priority="3" dxfId="1">
      <formula>$P5="Shortlisted"</formula>
    </cfRule>
  </conditionalFormatting>
  <dataValidations count="9">
    <dataValidation sqref="K5:K104 N5:N104" showDropDown="0" showInputMessage="1" showErrorMessage="1" allowBlank="0" errorTitle="Billing frequency needed" error="Choose a billing frequency from the editable list." promptTitle="Billing frequency" prompt="Choose a listed billing frequency." type="list">
      <formula1>INDIRECT("Assumptions!$B$5:$B$8")</formula1>
    </dataValidation>
    <dataValidation sqref="P5:P104" showDropDown="0" showInputMessage="0" showErrorMessage="1" allowBlank="0" errorTitle="Invalid status" error="Choose a status from the editable list." type="list">
      <formula1>INDIRECT("Assumptions!$B$9:$B$12")</formula1>
    </dataValidation>
    <dataValidation sqref="E5:E104" showDropDown="0" showInputMessage="0" showErrorMessage="1" allowBlank="0" errorTitle="Invalid pest concern" error="Choose a pest concern from the editable list." type="list">
      <formula1>INDIRECT("Assumptions!$B$13:$B$18")</formula1>
    </dataValidation>
    <dataValidation sqref="L5:L104" showDropDown="0" showInputMessage="0" showErrorMessage="1" allowBlank="0" errorTitle="Invalid add-on" error="Choose an add-on from the editable list." type="list">
      <formula1>INDIRECT("Assumptions!$B$19:$B$24")</formula1>
    </dataValidation>
    <dataValidation sqref="D5:D104" showDropDown="0" showInputMessage="0" showErrorMessage="1" allowBlank="0" errorTitle="Quote date outside limits" error="Enter a date within the editable assumption limits." type="date" operator="between">
      <formula1>INDIRECT("Assumptions!$C$25")</formula1>
      <formula2>INDIRECT("Assumptions!$C$26")</formula2>
    </dataValidation>
    <dataValidation sqref="G5:G104" showDropDown="0" showInputMessage="0" showErrorMessage="1" allowBlank="0" errorTitle="Invalid planned visits" error="Enter a whole number within the planned-visit limit." type="whole" operator="between">
      <formula1>0</formula1>
      <formula2>INDIRECT("Assumptions!$C$27")</formula2>
    </dataValidation>
    <dataValidation sqref="H5:H104" showDropDown="0" showInputMessage="0" showErrorMessage="1" allowBlank="0" errorTitle="Invalid response visits" error="Enter a whole number within the response-visit limit." type="whole" operator="between">
      <formula1>0</formula1>
      <formula2>INDIRECT("Assumptions!$C$28")</formula2>
    </dataValidation>
    <dataValidation sqref="I5:I104" showDropDown="0" showInputMessage="0" showErrorMessage="1" allowBlank="0" errorTitle="Invalid response window" error="Enter hours within the editable response-window limit." type="decimal" operator="between">
      <formula1>0</formula1>
      <formula2>INDIRECT("Assumptions!$C$29")</formula2>
    </dataValidation>
    <dataValidation sqref="J5:J104 M5:M104" showDropDown="0" showInputMessage="0" showErrorMessage="1" allowBlank="0" errorTitle="Invalid amount" error="Enter a nonnegative dollar amount within the editable limit." type="decimal" operator="between">
      <formula1>0</formula1>
      <formula2>INDIRECT("Assumptions!$C$30")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34" customWidth="1" min="2" max="2"/>
    <col width="18" customWidth="1" min="3" max="3"/>
    <col width="28" customWidth="1" min="4" max="4"/>
  </cols>
  <sheetData>
    <row r="1" ht="28" customHeight="1">
      <c r="A1" s="1" t="inlineStr">
        <is>
          <t>Editable Comparison Assumptions</t>
        </is>
      </c>
      <c r="B1" s="31" t="n"/>
      <c r="C1" s="31" t="n"/>
      <c r="D1" s="32" t="n"/>
    </row>
    <row r="2" ht="23" customHeight="1">
      <c r="A2" s="2" t="inlineStr">
        <is>
          <t>Edit yellow choices, multipliers, and limits before relying on the comparison.</t>
        </is>
      </c>
      <c r="B2" s="3" t="n"/>
      <c r="C2" s="3" t="n"/>
      <c r="D2" s="3" t="n"/>
    </row>
    <row r="3"/>
    <row r="4" ht="32" customHeight="1">
      <c r="A4" s="4" t="inlineStr">
        <is>
          <t>Assumption Type</t>
        </is>
      </c>
      <c r="B4" s="4" t="inlineStr">
        <is>
          <t>Choice or Limit</t>
        </is>
      </c>
      <c r="C4" s="4" t="inlineStr">
        <is>
          <t>Value</t>
        </is>
      </c>
      <c r="D4" s="4" t="inlineStr">
        <is>
          <t>Unit or Use</t>
        </is>
      </c>
    </row>
    <row r="5">
      <c r="A5" s="16" t="inlineStr">
        <is>
          <t>Billing Frequency</t>
        </is>
      </c>
      <c r="B5" s="19" t="inlineStr">
        <is>
          <t>Monthly</t>
        </is>
      </c>
      <c r="C5" s="27" t="n">
        <v>12</v>
      </c>
      <c r="D5" s="8" t="inlineStr">
        <is>
          <t>Annual multiplier</t>
        </is>
      </c>
    </row>
    <row r="6">
      <c r="A6" s="17" t="inlineStr">
        <is>
          <t>Billing Frequency</t>
        </is>
      </c>
      <c r="B6" s="19" t="inlineStr">
        <is>
          <t>Quarterly</t>
        </is>
      </c>
      <c r="C6" s="27" t="n">
        <v>4</v>
      </c>
      <c r="D6" s="11" t="inlineStr">
        <is>
          <t>Annual multiplier</t>
        </is>
      </c>
    </row>
    <row r="7">
      <c r="A7" s="16" t="inlineStr">
        <is>
          <t>Billing Frequency</t>
        </is>
      </c>
      <c r="B7" s="19" t="inlineStr">
        <is>
          <t>Semiannual</t>
        </is>
      </c>
      <c r="C7" s="27" t="n">
        <v>2</v>
      </c>
      <c r="D7" s="8" t="inlineStr">
        <is>
          <t>Annual multiplier</t>
        </is>
      </c>
    </row>
    <row r="8">
      <c r="A8" s="17" t="inlineStr">
        <is>
          <t>Billing Frequency</t>
        </is>
      </c>
      <c r="B8" s="19" t="inlineStr">
        <is>
          <t>Annual</t>
        </is>
      </c>
      <c r="C8" s="27" t="n">
        <v>1</v>
      </c>
      <c r="D8" s="11" t="inlineStr">
        <is>
          <t>Annual multiplier</t>
        </is>
      </c>
    </row>
    <row r="9">
      <c r="A9" s="16" t="inlineStr">
        <is>
          <t>Status</t>
        </is>
      </c>
      <c r="B9" s="19" t="inlineStr">
        <is>
          <t>Draft</t>
        </is>
      </c>
      <c r="C9" s="16" t="n"/>
      <c r="D9" s="8" t="inlineStr">
        <is>
          <t>Comparison workflow choice</t>
        </is>
      </c>
    </row>
    <row r="10">
      <c r="A10" s="17" t="inlineStr">
        <is>
          <t>Status</t>
        </is>
      </c>
      <c r="B10" s="19" t="inlineStr">
        <is>
          <t>Under Review</t>
        </is>
      </c>
      <c r="C10" s="17" t="n"/>
      <c r="D10" s="11" t="inlineStr">
        <is>
          <t>Comparison workflow choice</t>
        </is>
      </c>
    </row>
    <row r="11">
      <c r="A11" s="16" t="inlineStr">
        <is>
          <t>Status</t>
        </is>
      </c>
      <c r="B11" s="19" t="inlineStr">
        <is>
          <t>Shortlisted</t>
        </is>
      </c>
      <c r="C11" s="16" t="n"/>
      <c r="D11" s="8" t="inlineStr">
        <is>
          <t>Comparison workflow choice</t>
        </is>
      </c>
    </row>
    <row r="12">
      <c r="A12" s="17" t="inlineStr">
        <is>
          <t>Status</t>
        </is>
      </c>
      <c r="B12" s="19" t="inlineStr">
        <is>
          <t>Declined</t>
        </is>
      </c>
      <c r="C12" s="17" t="n"/>
      <c r="D12" s="11" t="inlineStr">
        <is>
          <t>Comparison workflow choice</t>
        </is>
      </c>
    </row>
    <row r="13">
      <c r="A13" s="16" t="inlineStr">
        <is>
          <t>Pest Concern</t>
        </is>
      </c>
      <c r="B13" s="19" t="inlineStr">
        <is>
          <t>General crawling insects</t>
        </is>
      </c>
      <c r="C13" s="16" t="n"/>
      <c r="D13" s="8" t="inlineStr">
        <is>
          <t>Fictional scenario choice</t>
        </is>
      </c>
    </row>
    <row r="14">
      <c r="A14" s="17" t="inlineStr">
        <is>
          <t>Pest Concern</t>
        </is>
      </c>
      <c r="B14" s="19" t="inlineStr">
        <is>
          <t>Ants</t>
        </is>
      </c>
      <c r="C14" s="17" t="n"/>
      <c r="D14" s="11" t="inlineStr">
        <is>
          <t>Fictional scenario choice</t>
        </is>
      </c>
    </row>
    <row r="15">
      <c r="A15" s="16" t="inlineStr">
        <is>
          <t>Pest Concern</t>
        </is>
      </c>
      <c r="B15" s="19" t="inlineStr">
        <is>
          <t>Rodents</t>
        </is>
      </c>
      <c r="C15" s="16" t="n"/>
      <c r="D15" s="8" t="inlineStr">
        <is>
          <t>Fictional scenario choice</t>
        </is>
      </c>
    </row>
    <row r="16">
      <c r="A16" s="17" t="inlineStr">
        <is>
          <t>Pest Concern</t>
        </is>
      </c>
      <c r="B16" s="19" t="inlineStr">
        <is>
          <t>Stinging insects</t>
        </is>
      </c>
      <c r="C16" s="17" t="n"/>
      <c r="D16" s="11" t="inlineStr">
        <is>
          <t>Fictional scenario choice</t>
        </is>
      </c>
    </row>
    <row r="17">
      <c r="A17" s="16" t="inlineStr">
        <is>
          <t>Pest Concern</t>
        </is>
      </c>
      <c r="B17" s="19" t="inlineStr">
        <is>
          <t>Mosquitoes</t>
        </is>
      </c>
      <c r="C17" s="16" t="n"/>
      <c r="D17" s="8" t="inlineStr">
        <is>
          <t>Fictional scenario choice</t>
        </is>
      </c>
    </row>
    <row r="18">
      <c r="A18" s="17" t="inlineStr">
        <is>
          <t>Pest Concern</t>
        </is>
      </c>
      <c r="B18" s="19" t="inlineStr">
        <is>
          <t>Other stated concern</t>
        </is>
      </c>
      <c r="C18" s="17" t="n"/>
      <c r="D18" s="11" t="inlineStr">
        <is>
          <t>Fictional scenario choice</t>
        </is>
      </c>
    </row>
    <row r="19">
      <c r="A19" s="16" t="inlineStr">
        <is>
          <t>Add-on</t>
        </is>
      </c>
      <c r="B19" s="19" t="inlineStr">
        <is>
          <t>None</t>
        </is>
      </c>
      <c r="C19" s="16" t="n"/>
      <c r="D19" s="8" t="inlineStr">
        <is>
          <t>Quoted add-on choice</t>
        </is>
      </c>
    </row>
    <row r="20">
      <c r="A20" s="17" t="inlineStr">
        <is>
          <t>Add-on</t>
        </is>
      </c>
      <c r="B20" s="19" t="inlineStr">
        <is>
          <t>Mosquito service</t>
        </is>
      </c>
      <c r="C20" s="17" t="n"/>
      <c r="D20" s="11" t="inlineStr">
        <is>
          <t>Quoted add-on choice</t>
        </is>
      </c>
    </row>
    <row r="21">
      <c r="A21" s="16" t="inlineStr">
        <is>
          <t>Add-on</t>
        </is>
      </c>
      <c r="B21" s="19" t="inlineStr">
        <is>
          <t>Rodent monitoring</t>
        </is>
      </c>
      <c r="C21" s="16" t="n"/>
      <c r="D21" s="8" t="inlineStr">
        <is>
          <t>Quoted add-on choice</t>
        </is>
      </c>
    </row>
    <row r="22">
      <c r="A22" s="17" t="inlineStr">
        <is>
          <t>Add-on</t>
        </is>
      </c>
      <c r="B22" s="19" t="inlineStr">
        <is>
          <t>Seasonal exterior visit</t>
        </is>
      </c>
      <c r="C22" s="17" t="n"/>
      <c r="D22" s="11" t="inlineStr">
        <is>
          <t>Quoted add-on choice</t>
        </is>
      </c>
    </row>
    <row r="23">
      <c r="A23" s="16" t="inlineStr">
        <is>
          <t>Add-on</t>
        </is>
      </c>
      <c r="B23" s="19" t="inlineStr">
        <is>
          <t>Stinging insect callout</t>
        </is>
      </c>
      <c r="C23" s="16" t="n"/>
      <c r="D23" s="8" t="inlineStr">
        <is>
          <t>Quoted add-on choice</t>
        </is>
      </c>
    </row>
    <row r="24">
      <c r="A24" s="17" t="inlineStr">
        <is>
          <t>Add-on</t>
        </is>
      </c>
      <c r="B24" s="19" t="inlineStr">
        <is>
          <t>Attic inspection</t>
        </is>
      </c>
      <c r="C24" s="17" t="n"/>
      <c r="D24" s="11" t="inlineStr">
        <is>
          <t>Quoted add-on choice</t>
        </is>
      </c>
    </row>
    <row r="25">
      <c r="A25" s="16" t="inlineStr">
        <is>
          <t>Input Limit</t>
        </is>
      </c>
      <c r="B25" s="19" t="inlineStr">
        <is>
          <t>Earliest Quote Date</t>
        </is>
      </c>
      <c r="C25" s="28" t="n">
        <v>45292</v>
      </c>
      <c r="D25" s="8" t="inlineStr">
        <is>
          <t>MM/DD/YYYY</t>
        </is>
      </c>
    </row>
    <row r="26">
      <c r="A26" s="17" t="inlineStr">
        <is>
          <t>Input Limit</t>
        </is>
      </c>
      <c r="B26" s="19" t="inlineStr">
        <is>
          <t>Latest Quote Date</t>
        </is>
      </c>
      <c r="C26" s="28" t="n">
        <v>47483</v>
      </c>
      <c r="D26" s="11" t="inlineStr">
        <is>
          <t>MM/DD/YYYY</t>
        </is>
      </c>
    </row>
    <row r="27">
      <c r="A27" s="16" t="inlineStr">
        <is>
          <t>Input Limit</t>
        </is>
      </c>
      <c r="B27" s="19" t="inlineStr">
        <is>
          <t>Maximum Planned Visits</t>
        </is>
      </c>
      <c r="C27" s="29" t="n">
        <v>52</v>
      </c>
      <c r="D27" s="8" t="inlineStr">
        <is>
          <t>Visits per year</t>
        </is>
      </c>
    </row>
    <row r="28">
      <c r="A28" s="17" t="inlineStr">
        <is>
          <t>Input Limit</t>
        </is>
      </c>
      <c r="B28" s="19" t="inlineStr">
        <is>
          <t>Maximum Included Response Visits</t>
        </is>
      </c>
      <c r="C28" s="29" t="n">
        <v>52</v>
      </c>
      <c r="D28" s="11" t="inlineStr">
        <is>
          <t>Visits per year</t>
        </is>
      </c>
    </row>
    <row r="29">
      <c r="A29" s="16" t="inlineStr">
        <is>
          <t>Input Limit</t>
        </is>
      </c>
      <c r="B29" s="19" t="inlineStr">
        <is>
          <t>Maximum Response Window</t>
        </is>
      </c>
      <c r="C29" s="29" t="n">
        <v>720</v>
      </c>
      <c r="D29" s="8" t="inlineStr">
        <is>
          <t>Hours</t>
        </is>
      </c>
    </row>
    <row r="30">
      <c r="A30" s="17" t="inlineStr">
        <is>
          <t>Input Limit</t>
        </is>
      </c>
      <c r="B30" s="19" t="inlineStr">
        <is>
          <t>Maximum Quote or Add-on Amount</t>
        </is>
      </c>
      <c r="C30" s="39" t="n">
        <v>100000</v>
      </c>
      <c r="D30" s="11" t="inlineStr">
        <is>
          <t>US dollars</t>
        </is>
      </c>
    </row>
  </sheetData>
  <autoFilter ref="A4:D30"/>
  <mergeCells count="1">
    <mergeCell ref="A1:D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Workbook</dc:creator>
  <dc:title xmlns:dc="http://purl.org/dc/elements/1.1/">Pest Control Service Plan Comparison</dc:title>
  <dc:subject xmlns:dc="http://purl.org/dc/elements/1.1/">Fictional service plan cost and terms comparison</dc:subject>
  <dcterms:created xmlns:dcterms="http://purl.org/dc/terms/" xmlns:xsi="http://www.w3.org/2001/XMLSchema-instance" xsi:type="dcterms:W3CDTF">2026-09-11T09:34:55Z</dcterms:created>
  <dcterms:modified xmlns:dcterms="http://purl.org/dc/terms/" xmlns:xsi="http://www.w3.org/2001/XMLSchema-instance" xsi:type="dcterms:W3CDTF">2026-09-11T09:34:55+00:00Z</dcterms:modified>
</cp:coreProperties>
</file>