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ite Survey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'Summary'!$A$4:$B$13</definedName>
    <definedName name="_xlnm.Print_Area" localSheetId="0">'Summary'!$A$1:$N$20</definedName>
    <definedName name="_xlnm._FilterDatabase" localSheetId="1" hidden="1">'Site Surveys'!$A$4:$R$104</definedName>
    <definedName name="_xlnm.Print_Area" localSheetId="1">'Site Surveys'!$A$1:$R$104</definedName>
    <definedName name="_xlnm._FilterDatabase" localSheetId="2" hidden="1">'Assumptions'!$A$4:$K$13</definedName>
    <definedName name="_xlnm.Print_Area" localSheetId="2">'Assumptions'!$A$1:$K$13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0 &quot;hours&quot;"/>
    <numFmt numFmtId="166" formatCode="0.0 &quot;miles&quot;"/>
    <numFmt numFmtId="167" formatCode="mm/dd/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E6F75"/>
      <sz val="10"/>
    </font>
    <font>
      <name val="Arial"/>
      <b val="1"/>
      <color rgb="00FFFFFF"/>
      <sz val="10"/>
    </font>
    <font>
      <name val="Arial"/>
      <color rgb="002435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B84A3A"/>
        </patternFill>
      </fill>
    </dxf>
    <dxf>
      <font>
        <name val="Arial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Surveys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Survey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311999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3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Pest Control Site Survey Worksheet — Summary</t>
        </is>
      </c>
    </row>
    <row r="2" ht="30" customHeight="1">
      <c r="A2" s="2" t="inlineStr">
        <is>
          <t>Calculated from Site Surveys entries. Included sample customers, sites, technicians, routes, and records are fictional.</t>
        </is>
      </c>
    </row>
    <row r="3"/>
    <row r="4" ht="28" customHeight="1">
      <c r="A4" s="3" t="inlineStr">
        <is>
          <t>Indicator</t>
        </is>
      </c>
      <c r="B4" s="3" t="inlineStr">
        <is>
          <t>Calculated Value</t>
        </is>
      </c>
      <c r="D4" s="3" t="inlineStr">
        <is>
          <t>Survey Status</t>
        </is>
      </c>
      <c r="E4" s="3" t="inlineStr">
        <is>
          <t>Survey Count</t>
        </is>
      </c>
    </row>
    <row r="5">
      <c r="A5" s="4" t="inlineStr">
        <is>
          <t>Surveys entered</t>
        </is>
      </c>
      <c r="B5" s="5">
        <f>COUNTIF('Site Surveys'!$A$5:$A$104,"&lt;&gt;")</f>
        <v/>
      </c>
      <c r="D5" s="4">
        <f>Assumptions!$D$5</f>
        <v/>
      </c>
      <c r="E5" s="5">
        <f>COUNTIF('Site Surveys'!$O$5:$O$104,$D5)</f>
        <v/>
      </c>
    </row>
    <row r="6">
      <c r="A6" s="6" t="inlineStr">
        <is>
          <t>Scheduled surveys</t>
        </is>
      </c>
      <c r="B6" s="7">
        <f>COUNTIF('Site Surveys'!$O$5:$O$104,"Survey Scheduled")</f>
        <v/>
      </c>
      <c r="D6" s="6">
        <f>Assumptions!$D$6</f>
        <v/>
      </c>
      <c r="E6" s="7">
        <f>COUNTIF('Site Surveys'!$O$5:$O$104,$D6)</f>
        <v/>
      </c>
    </row>
    <row r="7">
      <c r="A7" s="4" t="inlineStr">
        <is>
          <t>Completed or quote pending</t>
        </is>
      </c>
      <c r="B7" s="5">
        <f>COUNTIF('Site Surveys'!$O$5:$O$104,"Survey Complete")+COUNTIF('Site Surveys'!$O$5:$O$104,"Quote Pending")</f>
        <v/>
      </c>
      <c r="D7" s="4">
        <f>Assumptions!$D$7</f>
        <v/>
      </c>
      <c r="E7" s="5">
        <f>COUNTIF('Site Surveys'!$O$5:$O$104,$D7)</f>
        <v/>
      </c>
    </row>
    <row r="8">
      <c r="A8" s="6" t="inlineStr">
        <is>
          <t>Access constraints noted</t>
        </is>
      </c>
      <c r="B8" s="7">
        <f>COUNTIFS('Site Surveys'!$A$5:$A$104,"&lt;&gt;",'Site Surveys'!$K$5:$K$104,"&lt;&gt;")</f>
        <v/>
      </c>
      <c r="D8" s="6">
        <f>Assumptions!$D$8</f>
        <v/>
      </c>
      <c r="E8" s="7">
        <f>COUNTIF('Site Surveys'!$O$5:$O$104,$D8)</f>
        <v/>
      </c>
    </row>
    <row r="9">
      <c r="A9" s="4" t="inlineStr">
        <is>
          <t>Human checks needed</t>
        </is>
      </c>
      <c r="B9" s="5">
        <f>COUNTIFS('Site Surveys'!$A$5:$A$104,"&lt;&gt;",'Site Surveys'!$R$5:$R$104,"&lt;&gt;Ready for review")</f>
        <v/>
      </c>
      <c r="D9" s="4">
        <f>Assumptions!$D$9</f>
        <v/>
      </c>
      <c r="E9" s="5">
        <f>COUNTIF('Site Surveys'!$O$5:$O$104,$D9)</f>
        <v/>
      </c>
    </row>
    <row r="10">
      <c r="A10" s="6" t="inlineStr">
        <is>
          <t>Preliminary quote total</t>
        </is>
      </c>
      <c r="B10" s="8">
        <f>SUM('Site Surveys'!$N$5:$N$104)</f>
        <v/>
      </c>
      <c r="D10" s="6">
        <f>Assumptions!$D$10</f>
        <v/>
      </c>
      <c r="E10" s="7">
        <f>COUNTIF('Site Surveys'!$O$5:$O$104,$D10)</f>
        <v/>
      </c>
    </row>
    <row r="11">
      <c r="A11" s="4" t="inlineStr">
        <is>
          <t>Average survey hours</t>
        </is>
      </c>
      <c r="B11" s="9">
        <f>IFERROR(AVERAGEIF('Site Surveys'!$M$5:$M$104,"&gt;0",'Site Surveys'!$M$5:$M$104),"")</f>
        <v/>
      </c>
      <c r="D11" s="4">
        <f>Assumptions!$D$11</f>
        <v/>
      </c>
      <c r="E11" s="5">
        <f>COUNTIF('Site Surveys'!$O$5:$O$104,$D11)</f>
        <v/>
      </c>
    </row>
    <row r="12">
      <c r="A12" s="6" t="inlineStr">
        <is>
          <t>Average route miles</t>
        </is>
      </c>
      <c r="B12" s="10">
        <f>IFERROR(AVERAGEIF('Site Surveys'!$P$5:$P$104,"&gt;=0",'Site Surveys'!$P$5:$P$104),"")</f>
        <v/>
      </c>
    </row>
    <row r="13">
      <c r="A13" s="4" t="inlineStr">
        <is>
          <t>Quote dollars per survey hour</t>
        </is>
      </c>
      <c r="B13" s="11">
        <f>IFERROR(SUM('Site Surveys'!$N$5:$N$104)/SUM('Site Surveys'!$M$5:$M$104),"")</f>
        <v/>
      </c>
    </row>
  </sheetData>
  <autoFilter ref="A4:B13"/>
  <mergeCells count="1">
    <mergeCell ref="A1:N1"/>
  </mergeCells>
  <conditionalFormatting sqref="B9">
    <cfRule type="expression" priority="1" dxfId="0">
      <formula>$B$9&gt;0</formula>
    </cfRule>
    <cfRule type="expression" priority="2" dxfId="1">
      <formula>$B$9=0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R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56" customWidth="1" min="3" max="3"/>
    <col width="14" customWidth="1" min="4" max="4"/>
    <col width="27" customWidth="1" min="5" max="5"/>
    <col width="24" customWidth="1" min="6" max="6"/>
    <col width="23" customWidth="1" min="7" max="7"/>
    <col width="24" customWidth="1" min="8" max="8"/>
    <col width="15" customWidth="1" min="9" max="9"/>
    <col width="17" customWidth="1" min="10" max="10"/>
    <col width="43" customWidth="1" min="11" max="11"/>
    <col width="23" customWidth="1" min="12" max="12"/>
    <col width="15" customWidth="1" min="13" max="13"/>
    <col width="22" customWidth="1" min="14" max="14"/>
    <col width="19" customWidth="1" min="15" max="15"/>
    <col width="14" customWidth="1" min="16" max="16"/>
    <col width="17" customWidth="1" min="17" max="17"/>
    <col width="29" customWidth="1" min="18" max="18"/>
  </cols>
  <sheetData>
    <row r="1" ht="28" customHeight="1">
      <c r="A1" s="1" t="inlineStr">
        <is>
          <t>Pest Control Site Survey Worksheet</t>
        </is>
      </c>
    </row>
    <row r="2" ht="30" customHeight="1">
      <c r="A2" s="2" t="inlineStr">
        <is>
          <t>Planning worksheet only. Verify site details, access constraints, responsibilities, quantities, and quote inputs before use; all sample records are fictional.</t>
        </is>
      </c>
    </row>
    <row r="3"/>
    <row r="4" ht="42" customHeight="1">
      <c r="A4" s="12" t="inlineStr">
        <is>
          <t>Survey ID</t>
        </is>
      </c>
      <c r="B4" s="12" t="inlineStr">
        <is>
          <t>Customer</t>
        </is>
      </c>
      <c r="C4" s="12" t="inlineStr">
        <is>
          <t>Service Site / Characteristics</t>
        </is>
      </c>
      <c r="D4" s="12" t="inlineStr">
        <is>
          <t>Survey Date</t>
        </is>
      </c>
      <c r="E4" s="12" t="inlineStr">
        <is>
          <t>Technician</t>
        </is>
      </c>
      <c r="F4" s="12" t="inlineStr">
        <is>
          <t>Route</t>
        </is>
      </c>
      <c r="G4" s="12" t="inlineStr">
        <is>
          <t>Pest Concern</t>
        </is>
      </c>
      <c r="H4" s="12" t="inlineStr">
        <is>
          <t>Requested Service</t>
        </is>
      </c>
      <c r="I4" s="12" t="inlineStr">
        <is>
          <t>Site Quantity</t>
        </is>
      </c>
      <c r="J4" s="12" t="inlineStr">
        <is>
          <t>Quantity Unit</t>
        </is>
      </c>
      <c r="K4" s="12" t="inlineStr">
        <is>
          <t>Access Constraint</t>
        </is>
      </c>
      <c r="L4" s="12" t="inlineStr">
        <is>
          <t>Access Responsibility</t>
        </is>
      </c>
      <c r="M4" s="12" t="inlineStr">
        <is>
          <t>Survey Hours</t>
        </is>
      </c>
      <c r="N4" s="12" t="inlineStr">
        <is>
          <t>Preliminary Quote Amount</t>
        </is>
      </c>
      <c r="O4" s="12" t="inlineStr">
        <is>
          <t>Status</t>
        </is>
      </c>
      <c r="P4" s="12" t="inlineStr">
        <is>
          <t>Route Miles</t>
        </is>
      </c>
      <c r="Q4" s="12" t="inlineStr">
        <is>
          <t>Amount per Unit</t>
        </is>
      </c>
      <c r="R4" s="12" t="inlineStr">
        <is>
          <t>Review Flag</t>
        </is>
      </c>
    </row>
    <row r="5" ht="32" customHeight="1">
      <c r="A5" s="13" t="inlineStr">
        <is>
          <t>FIC-SUR-0001</t>
        </is>
      </c>
      <c r="B5" s="13" t="inlineStr">
        <is>
          <t>Fictional Copper Finch Bakery</t>
        </is>
      </c>
      <c r="C5" s="14" t="inlineStr">
        <is>
          <t>Fictional North Kitchen — demo retail kitchen, 100 Make-Believe Way, Demo City, ZZ 00000</t>
        </is>
      </c>
      <c r="D5" s="27" t="n">
        <v>46278</v>
      </c>
      <c r="E5" s="16" t="inlineStr">
        <is>
          <t>Fictional Tech Rowan Vale</t>
        </is>
      </c>
      <c r="F5" s="16" t="inlineStr">
        <is>
          <t>Fictional Route Amber</t>
        </is>
      </c>
      <c r="G5" s="13" t="inlineStr">
        <is>
          <t>Ant activity</t>
        </is>
      </c>
      <c r="H5" s="13" t="inlineStr">
        <is>
          <t>Food-area survey</t>
        </is>
      </c>
      <c r="I5" s="17" t="n">
        <v>8200</v>
      </c>
      <c r="J5" s="16" t="inlineStr">
        <is>
          <t>square feet</t>
        </is>
      </c>
      <c r="K5" s="14" t="inlineStr">
        <is>
          <t>Gate code must be provided before entry</t>
        </is>
      </c>
      <c r="L5" s="16" t="inlineStr">
        <is>
          <t>Site Contact</t>
        </is>
      </c>
      <c r="M5" s="18" t="n">
        <v>2.5</v>
      </c>
      <c r="N5" s="19" t="n"/>
      <c r="O5" s="16" t="inlineStr">
        <is>
          <t>Survey Scheduled</t>
        </is>
      </c>
      <c r="P5" s="20">
        <f>IF($A5="","",IFERROR(VLOOKUP($F5,Assumptions!$G$5:$H$8,2,FALSE),""))</f>
        <v/>
      </c>
      <c r="Q5" s="11">
        <f>IF(OR($A5="",$N5="",$I5=""),"",IFERROR($N5/$I5,""))</f>
        <v/>
      </c>
      <c r="R5" s="21">
        <f>IF($A5="","",IFERROR(IF(COUNTIF($A$5:$A$104,$A5)&gt;1,"Duplicate ID",IF(OR($B5="",$C5="",$D5="",$E5="",$F5="",$G5="",$H5="",$I5="",$J5="",$M5="",$O5=""),"Complete required fields",IF(AND($K5&lt;&gt;"",OR($L5="",$L5="Unassigned")),"Assign access responsibility",IF($I5&gt;Assumptions!$B$6,"Check site quantity",IF($M5&gt;Assumptions!$B$8,"Check survey hours",IF(AND($N5&lt;&gt;"",$N5&gt;Assumptions!$B$10),"Review quote amount",IF(AND($O5&lt;&gt;"Quoted",$O5&lt;&gt;"Closed",TODAY()-$D5&gt;Assumptions!$B$9),"Check follow-up","Ready for review"))))))),"Check entered values"))</f>
        <v/>
      </c>
    </row>
    <row r="6" ht="32" customHeight="1">
      <c r="A6" s="13" t="inlineStr">
        <is>
          <t>FIC-SUR-0002</t>
        </is>
      </c>
      <c r="B6" s="13" t="inlineStr">
        <is>
          <t>Fictional Moonlit Atlas Storage</t>
        </is>
      </c>
      <c r="C6" s="14" t="inlineStr">
        <is>
          <t>Fictional West Warehouse — demo storage building, 200 Pretend Parkway, Demo City, ZZ 00000</t>
        </is>
      </c>
      <c r="D6" s="27" t="n">
        <v>46256</v>
      </c>
      <c r="E6" s="16" t="inlineStr">
        <is>
          <t>Fictional Tech Avery Quill</t>
        </is>
      </c>
      <c r="F6" s="16" t="inlineStr">
        <is>
          <t>Fictional Route Indigo</t>
        </is>
      </c>
      <c r="G6" s="13" t="inlineStr">
        <is>
          <t>Rodent evidence</t>
        </is>
      </c>
      <c r="H6" s="13" t="inlineStr">
        <is>
          <t>Rodent-focused survey</t>
        </is>
      </c>
      <c r="I6" s="17" t="n">
        <v>145</v>
      </c>
      <c r="J6" s="16" t="inlineStr">
        <is>
          <t>units</t>
        </is>
      </c>
      <c r="K6" s="14" t="inlineStr">
        <is>
          <t>Rear dock escort required</t>
        </is>
      </c>
      <c r="L6" s="16" t="inlineStr">
        <is>
          <t>Property Manager</t>
        </is>
      </c>
      <c r="M6" s="18" t="n">
        <v>3</v>
      </c>
      <c r="N6" s="19" t="n">
        <v>2350</v>
      </c>
      <c r="O6" s="16" t="inlineStr">
        <is>
          <t>Survey Complete</t>
        </is>
      </c>
      <c r="P6" s="10">
        <f>IF($A6="","",IFERROR(VLOOKUP($F6,Assumptions!$G$5:$H$8,2,FALSE),""))</f>
        <v/>
      </c>
      <c r="Q6" s="8">
        <f>IF(OR($A6="",$N6="",$I6=""),"",IFERROR($N6/$I6,""))</f>
        <v/>
      </c>
      <c r="R6" s="22">
        <f>IF($A6="","",IFERROR(IF(COUNTIF($A$5:$A$104,$A6)&gt;1,"Duplicate ID",IF(OR($B6="",$C6="",$D6="",$E6="",$F6="",$G6="",$H6="",$I6="",$J6="",$M6="",$O6=""),"Complete required fields",IF(AND($K6&lt;&gt;"",OR($L6="",$L6="Unassigned")),"Assign access responsibility",IF($I6&gt;Assumptions!$B$6,"Check site quantity",IF($M6&gt;Assumptions!$B$8,"Check survey hours",IF(AND($N6&lt;&gt;"",$N6&gt;Assumptions!$B$10),"Review quote amount",IF(AND($O6&lt;&gt;"Quoted",$O6&lt;&gt;"Closed",TODAY()-$D6&gt;Assumptions!$B$9),"Check follow-up","Ready for review"))))))),"Check entered values"))</f>
        <v/>
      </c>
    </row>
    <row r="7" ht="32" customHeight="1">
      <c r="A7" s="13" t="inlineStr">
        <is>
          <t>FIC-SUR-0003</t>
        </is>
      </c>
      <c r="B7" s="13" t="inlineStr">
        <is>
          <t>Fictional Paper Comet Café</t>
        </is>
      </c>
      <c r="C7" s="14" t="inlineStr">
        <is>
          <t>Fictional Café Annex — demo dining and prep area, 300 Imaginary Avenue, Demo City, ZZ 00000</t>
        </is>
      </c>
      <c r="D7" s="27" t="n">
        <v>46271</v>
      </c>
      <c r="E7" s="16" t="inlineStr">
        <is>
          <t>Fictional Tech Morgan Lark</t>
        </is>
      </c>
      <c r="F7" s="16" t="inlineStr">
        <is>
          <t>Fictional Route Copper</t>
        </is>
      </c>
      <c r="G7" s="13" t="inlineStr">
        <is>
          <t>Cockroach signs</t>
        </is>
      </c>
      <c r="H7" s="13" t="inlineStr">
        <is>
          <t>Food-area survey</t>
        </is>
      </c>
      <c r="I7" s="17" t="n">
        <v>4600</v>
      </c>
      <c r="J7" s="16" t="inlineStr">
        <is>
          <t>square feet</t>
        </is>
      </c>
      <c r="K7" s="14" t="inlineStr">
        <is>
          <t>Food prep area is available only after fictional closing time</t>
        </is>
      </c>
      <c r="L7" s="16" t="inlineStr">
        <is>
          <t>Customer / Prospect</t>
        </is>
      </c>
      <c r="M7" s="18" t="n">
        <v>4</v>
      </c>
      <c r="N7" s="19" t="n">
        <v>6500</v>
      </c>
      <c r="O7" s="16" t="inlineStr">
        <is>
          <t>Quote Pending</t>
        </is>
      </c>
      <c r="P7" s="20">
        <f>IF($A7="","",IFERROR(VLOOKUP($F7,Assumptions!$G$5:$H$8,2,FALSE),""))</f>
        <v/>
      </c>
      <c r="Q7" s="11">
        <f>IF(OR($A7="",$N7="",$I7=""),"",IFERROR($N7/$I7,""))</f>
        <v/>
      </c>
      <c r="R7" s="21">
        <f>IF($A7="","",IFERROR(IF(COUNTIF($A$5:$A$104,$A7)&gt;1,"Duplicate ID",IF(OR($B7="",$C7="",$D7="",$E7="",$F7="",$G7="",$H7="",$I7="",$J7="",$M7="",$O7=""),"Complete required fields",IF(AND($K7&lt;&gt;"",OR($L7="",$L7="Unassigned")),"Assign access responsibility",IF($I7&gt;Assumptions!$B$6,"Check site quantity",IF($M7&gt;Assumptions!$B$8,"Check survey hours",IF(AND($N7&lt;&gt;"",$N7&gt;Assumptions!$B$10),"Review quote amount",IF(AND($O7&lt;&gt;"Quoted",$O7&lt;&gt;"Closed",TODAY()-$D7&gt;Assumptions!$B$9),"Check follow-up","Ready for review"))))))),"Check entered values"))</f>
        <v/>
      </c>
    </row>
    <row r="8" ht="32" customHeight="1">
      <c r="A8" s="13" t="inlineStr">
        <is>
          <t>FIC-SUR-0004</t>
        </is>
      </c>
      <c r="B8" s="13" t="inlineStr">
        <is>
          <t>Fictional Blue Acorn Theater</t>
        </is>
      </c>
      <c r="C8" s="14" t="inlineStr">
        <is>
          <t>Fictional Stage House — demo auditorium and backstage area, 400 Storybook Street, Demo City, ZZ 00000</t>
        </is>
      </c>
      <c r="D8" s="27" t="n">
        <v>46276</v>
      </c>
      <c r="E8" s="16" t="n"/>
      <c r="F8" s="16" t="inlineStr">
        <is>
          <t>Fictional Route Willow</t>
        </is>
      </c>
      <c r="G8" s="13" t="inlineStr">
        <is>
          <t>Multiple concerns</t>
        </is>
      </c>
      <c r="H8" s="13" t="inlineStr">
        <is>
          <t>Initial site survey</t>
        </is>
      </c>
      <c r="I8" s="17" t="n">
        <v>2100</v>
      </c>
      <c r="J8" s="16" t="inlineStr">
        <is>
          <t>square feet</t>
        </is>
      </c>
      <c r="K8" s="14" t="n"/>
      <c r="L8" s="16" t="n"/>
      <c r="M8" s="18" t="n">
        <v>2</v>
      </c>
      <c r="N8" s="19" t="n"/>
      <c r="O8" s="16" t="inlineStr">
        <is>
          <t>Draft</t>
        </is>
      </c>
      <c r="P8" s="10">
        <f>IF($A8="","",IFERROR(VLOOKUP($F8,Assumptions!$G$5:$H$8,2,FALSE),""))</f>
        <v/>
      </c>
      <c r="Q8" s="8">
        <f>IF(OR($A8="",$N8="",$I8=""),"",IFERROR($N8/$I8,""))</f>
        <v/>
      </c>
      <c r="R8" s="22">
        <f>IF($A8="","",IFERROR(IF(COUNTIF($A$5:$A$104,$A8)&gt;1,"Duplicate ID",IF(OR($B8="",$C8="",$D8="",$E8="",$F8="",$G8="",$H8="",$I8="",$J8="",$M8="",$O8=""),"Complete required fields",IF(AND($K8&lt;&gt;"",OR($L8="",$L8="Unassigned")),"Assign access responsibility",IF($I8&gt;Assumptions!$B$6,"Check site quantity",IF($M8&gt;Assumptions!$B$8,"Check survey hours",IF(AND($N8&lt;&gt;"",$N8&gt;Assumptions!$B$10),"Review quote amount",IF(AND($O8&lt;&gt;"Quoted",$O8&lt;&gt;"Closed",TODAY()-$D8&gt;Assumptions!$B$9),"Check follow-up","Ready for review"))))))),"Check entered values"))</f>
        <v/>
      </c>
    </row>
    <row r="9" ht="32" customHeight="1">
      <c r="A9" s="13" t="inlineStr">
        <is>
          <t>FIC-SUR-0005</t>
        </is>
      </c>
      <c r="B9" s="13" t="inlineStr">
        <is>
          <t>Fictional Velvet Gear Workshop</t>
        </is>
      </c>
      <c r="C9" s="14" t="inlineStr">
        <is>
          <t>Fictional Assembly Shop — demo light workshop, 500 Not-Real Road, Demo City, ZZ 00000</t>
        </is>
      </c>
      <c r="D9" s="27" t="n">
        <v>46264</v>
      </c>
      <c r="E9" s="16" t="inlineStr">
        <is>
          <t>Fictional Tech Casey Fern</t>
        </is>
      </c>
      <c r="F9" s="16" t="inlineStr">
        <is>
          <t>Fictional Route Indigo</t>
        </is>
      </c>
      <c r="G9" s="13" t="inlineStr">
        <is>
          <t>Occasional invaders</t>
        </is>
      </c>
      <c r="H9" s="13" t="inlineStr">
        <is>
          <t>General pest survey</t>
        </is>
      </c>
      <c r="I9" s="17" t="n">
        <v>12000</v>
      </c>
      <c r="J9" s="16" t="inlineStr">
        <is>
          <t>square feet</t>
        </is>
      </c>
      <c r="K9" s="14" t="inlineStr">
        <is>
          <t>Locked utility room; key availability is not confirmed</t>
        </is>
      </c>
      <c r="L9" s="16" t="n"/>
      <c r="M9" s="18" t="n">
        <v>3.5</v>
      </c>
      <c r="N9" s="19" t="n"/>
      <c r="O9" s="16" t="inlineStr">
        <is>
          <t>On Hold</t>
        </is>
      </c>
      <c r="P9" s="20">
        <f>IF($A9="","",IFERROR(VLOOKUP($F9,Assumptions!$G$5:$H$8,2,FALSE),""))</f>
        <v/>
      </c>
      <c r="Q9" s="11">
        <f>IF(OR($A9="",$N9="",$I9=""),"",IFERROR($N9/$I9,""))</f>
        <v/>
      </c>
      <c r="R9" s="21">
        <f>IF($A9="","",IFERROR(IF(COUNTIF($A$5:$A$104,$A9)&gt;1,"Duplicate ID",IF(OR($B9="",$C9="",$D9="",$E9="",$F9="",$G9="",$H9="",$I9="",$J9="",$M9="",$O9=""),"Complete required fields",IF(AND($K9&lt;&gt;"",OR($L9="",$L9="Unassigned")),"Assign access responsibility",IF($I9&gt;Assumptions!$B$6,"Check site quantity",IF($M9&gt;Assumptions!$B$8,"Check survey hours",IF(AND($N9&lt;&gt;"",$N9&gt;Assumptions!$B$10),"Review quote amount",IF(AND($O9&lt;&gt;"Quoted",$O9&lt;&gt;"Closed",TODAY()-$D9&gt;Assumptions!$B$9),"Check follow-up","Ready for review"))))))),"Check entered values"))</f>
        <v/>
      </c>
    </row>
    <row r="10" ht="32" customHeight="1">
      <c r="A10" s="13" t="inlineStr">
        <is>
          <t>FIC-SUR-0006</t>
        </is>
      </c>
      <c r="B10" s="13" t="inlineStr">
        <is>
          <t>Fictional Lantern Cloud Apartments</t>
        </is>
      </c>
      <c r="C10" s="14" t="inlineStr">
        <is>
          <t>Fictional Lantern Building — demo multifamily building, 600 Fabricated Lane, Demo City, ZZ 00000</t>
        </is>
      </c>
      <c r="D10" s="27" t="n">
        <v>46268</v>
      </c>
      <c r="E10" s="16" t="inlineStr">
        <is>
          <t>Fictional Tech Rowan Vale</t>
        </is>
      </c>
      <c r="F10" s="16" t="inlineStr">
        <is>
          <t>Fictional Route Copper</t>
        </is>
      </c>
      <c r="G10" s="13" t="inlineStr">
        <is>
          <t>Multiple concerns</t>
        </is>
      </c>
      <c r="H10" s="13" t="inlineStr">
        <is>
          <t>General pest survey</t>
        </is>
      </c>
      <c r="I10" s="17" t="n">
        <v>25000</v>
      </c>
      <c r="J10" s="16" t="inlineStr">
        <is>
          <t>square feet</t>
        </is>
      </c>
      <c r="K10" s="14" t="inlineStr">
        <is>
          <t>Roof hatch requires a site escort</t>
        </is>
      </c>
      <c r="L10" s="16" t="inlineStr">
        <is>
          <t>Joint Review</t>
        </is>
      </c>
      <c r="M10" s="18" t="n">
        <v>8</v>
      </c>
      <c r="N10" s="19" t="n">
        <v>4800</v>
      </c>
      <c r="O10" s="16" t="inlineStr">
        <is>
          <t>Quoted</t>
        </is>
      </c>
      <c r="P10" s="10">
        <f>IF($A10="","",IFERROR(VLOOKUP($F10,Assumptions!$G$5:$H$8,2,FALSE),""))</f>
        <v/>
      </c>
      <c r="Q10" s="8">
        <f>IF(OR($A10="",$N10="",$I10=""),"",IFERROR($N10/$I10,""))</f>
        <v/>
      </c>
      <c r="R10" s="22">
        <f>IF($A10="","",IFERROR(IF(COUNTIF($A$5:$A$104,$A10)&gt;1,"Duplicate ID",IF(OR($B10="",$C10="",$D10="",$E10="",$F10="",$G10="",$H10="",$I10="",$J10="",$M10="",$O10=""),"Complete required fields",IF(AND($K10&lt;&gt;"",OR($L10="",$L10="Unassigned")),"Assign access responsibility",IF($I10&gt;Assumptions!$B$6,"Check site quantity",IF($M10&gt;Assumptions!$B$8,"Check survey hours",IF(AND($N10&lt;&gt;"",$N10&gt;Assumptions!$B$10),"Review quote amount",IF(AND($O10&lt;&gt;"Quoted",$O10&lt;&gt;"Closed",TODAY()-$D10&gt;Assumptions!$B$9),"Check follow-up","Ready for review"))))))),"Check entered values"))</f>
        <v/>
      </c>
    </row>
    <row r="11" ht="32" customHeight="1">
      <c r="A11" s="13" t="inlineStr">
        <is>
          <t>FIC-SUR-0007</t>
        </is>
      </c>
      <c r="B11" s="13" t="inlineStr">
        <is>
          <t>Fictional Marble Fox Market</t>
        </is>
      </c>
      <c r="C11" s="14" t="inlineStr">
        <is>
          <t>Fictional Market Hall — demo neighborhood market, 700 Fable Boulevard, Demo City, ZZ 00000</t>
        </is>
      </c>
      <c r="D11" s="27" t="n">
        <v>46236</v>
      </c>
      <c r="E11" s="16" t="inlineStr">
        <is>
          <t>Fictional Tech Avery Quill</t>
        </is>
      </c>
      <c r="F11" s="16" t="inlineStr">
        <is>
          <t>Fictional Route Amber</t>
        </is>
      </c>
      <c r="G11" s="13" t="inlineStr">
        <is>
          <t>Stored-product insects</t>
        </is>
      </c>
      <c r="H11" s="13" t="inlineStr">
        <is>
          <t>Food-area survey</t>
        </is>
      </c>
      <c r="I11" s="17" t="n">
        <v>18</v>
      </c>
      <c r="J11" s="16" t="inlineStr">
        <is>
          <t>rooms</t>
        </is>
      </c>
      <c r="K11" s="14" t="n"/>
      <c r="L11" s="16" t="n"/>
      <c r="M11" s="18" t="n">
        <v>1.5</v>
      </c>
      <c r="N11" s="19" t="n">
        <v>3200</v>
      </c>
      <c r="O11" s="16" t="inlineStr">
        <is>
          <t>Closed</t>
        </is>
      </c>
      <c r="P11" s="20">
        <f>IF($A11="","",IFERROR(VLOOKUP($F11,Assumptions!$G$5:$H$8,2,FALSE),""))</f>
        <v/>
      </c>
      <c r="Q11" s="11">
        <f>IF(OR($A11="",$N11="",$I11=""),"",IFERROR($N11/$I11,""))</f>
        <v/>
      </c>
      <c r="R11" s="21">
        <f>IF($A11="","",IFERROR(IF(COUNTIF($A$5:$A$104,$A11)&gt;1,"Duplicate ID",IF(OR($B11="",$C11="",$D11="",$E11="",$F11="",$G11="",$H11="",$I11="",$J11="",$M11="",$O11=""),"Complete required fields",IF(AND($K11&lt;&gt;"",OR($L11="",$L11="Unassigned")),"Assign access responsibility",IF($I11&gt;Assumptions!$B$6,"Check site quantity",IF($M11&gt;Assumptions!$B$8,"Check survey hours",IF(AND($N11&lt;&gt;"",$N11&gt;Assumptions!$B$10),"Review quote amount",IF(AND($O11&lt;&gt;"Quoted",$O11&lt;&gt;"Closed",TODAY()-$D11&gt;Assumptions!$B$9),"Check follow-up","Ready for review"))))))),"Check entered values"))</f>
        <v/>
      </c>
    </row>
    <row r="12" ht="32" customHeight="1">
      <c r="A12" s="13" t="inlineStr">
        <is>
          <t>FIC-SUR-0008</t>
        </is>
      </c>
      <c r="B12" s="13" t="inlineStr">
        <is>
          <t>Fictional Echo Thimble Offices</t>
        </is>
      </c>
      <c r="C12" s="14" t="inlineStr">
        <is>
          <t>Fictional Office Court — demo two-story office, 800 Example Circle, Demo City, ZZ 00000</t>
        </is>
      </c>
      <c r="D12" s="27" t="n">
        <v>46273</v>
      </c>
      <c r="E12" s="16" t="inlineStr">
        <is>
          <t>Fictional Tech Morgan Lark</t>
        </is>
      </c>
      <c r="F12" s="16" t="inlineStr">
        <is>
          <t>Fictional Route Willow</t>
        </is>
      </c>
      <c r="G12" s="13" t="inlineStr">
        <is>
          <t>Ant activity</t>
        </is>
      </c>
      <c r="H12" s="13" t="inlineStr">
        <is>
          <t>Exterior perimeter survey</t>
        </is>
      </c>
      <c r="I12" s="17" t="n">
        <v>1900</v>
      </c>
      <c r="J12" s="16" t="inlineStr">
        <is>
          <t>linear feet</t>
        </is>
      </c>
      <c r="K12" s="14" t="inlineStr">
        <is>
          <t>Loading zone has a 30-minute access window</t>
        </is>
      </c>
      <c r="L12" s="16" t="inlineStr">
        <is>
          <t>Site Contact</t>
        </is>
      </c>
      <c r="M12" s="18" t="n">
        <v>4</v>
      </c>
      <c r="N12" s="19" t="n"/>
      <c r="O12" s="16" t="inlineStr">
        <is>
          <t>Survey Complete</t>
        </is>
      </c>
      <c r="P12" s="10">
        <f>IF($A12="","",IFERROR(VLOOKUP($F12,Assumptions!$G$5:$H$8,2,FALSE),""))</f>
        <v/>
      </c>
      <c r="Q12" s="8">
        <f>IF(OR($A12="",$N12="",$I12=""),"",IFERROR($N12/$I12,""))</f>
        <v/>
      </c>
      <c r="R12" s="22">
        <f>IF($A12="","",IFERROR(IF(COUNTIF($A$5:$A$104,$A12)&gt;1,"Duplicate ID",IF(OR($B12="",$C12="",$D12="",$E12="",$F12="",$G12="",$H12="",$I12="",$J12="",$M12="",$O12=""),"Complete required fields",IF(AND($K12&lt;&gt;"",OR($L12="",$L12="Unassigned")),"Assign access responsibility",IF($I12&gt;Assumptions!$B$6,"Check site quantity",IF($M12&gt;Assumptions!$B$8,"Check survey hours",IF(AND($N12&lt;&gt;"",$N12&gt;Assumptions!$B$10),"Review quote amount",IF(AND($O12&lt;&gt;"Quoted",$O12&lt;&gt;"Closed",TODAY()-$D12&gt;Assumptions!$B$9),"Check follow-up","Ready for review"))))))),"Check entered values"))</f>
        <v/>
      </c>
    </row>
    <row r="13" ht="32" customHeight="1">
      <c r="A13" s="13" t="inlineStr">
        <is>
          <t>FIC-SUR-0009</t>
        </is>
      </c>
      <c r="B13" s="13" t="inlineStr">
        <is>
          <t>Fictional Juniper Rocket Daycare</t>
        </is>
      </c>
      <c r="C13" s="14" t="inlineStr">
        <is>
          <t>Fictional Learning Center — demo childcare building, 900 Fiction Place, Demo City, ZZ 00000</t>
        </is>
      </c>
      <c r="D13" s="27" t="n">
        <v>46283</v>
      </c>
      <c r="E13" s="16" t="inlineStr">
        <is>
          <t>Fictional Tech Casey Fern</t>
        </is>
      </c>
      <c r="F13" s="16" t="inlineStr">
        <is>
          <t>Fictional Route Copper</t>
        </is>
      </c>
      <c r="G13" s="13" t="inlineStr">
        <is>
          <t>Stinging insect activity</t>
        </is>
      </c>
      <c r="H13" s="13" t="inlineStr">
        <is>
          <t>Exterior perimeter survey</t>
        </is>
      </c>
      <c r="I13" s="17" t="n">
        <v>25001</v>
      </c>
      <c r="J13" s="16" t="inlineStr">
        <is>
          <t>square feet</t>
        </is>
      </c>
      <c r="K13" s="14" t="n"/>
      <c r="L13" s="16" t="n"/>
      <c r="M13" s="18" t="n">
        <v>8.25</v>
      </c>
      <c r="N13" s="19" t="n"/>
      <c r="O13" s="16" t="inlineStr">
        <is>
          <t>Survey Scheduled</t>
        </is>
      </c>
      <c r="P13" s="20">
        <f>IF($A13="","",IFERROR(VLOOKUP($F13,Assumptions!$G$5:$H$8,2,FALSE),""))</f>
        <v/>
      </c>
      <c r="Q13" s="11">
        <f>IF(OR($A13="",$N13="",$I13=""),"",IFERROR($N13/$I13,""))</f>
        <v/>
      </c>
      <c r="R13" s="21">
        <f>IF($A13="","",IFERROR(IF(COUNTIF($A$5:$A$104,$A13)&gt;1,"Duplicate ID",IF(OR($B13="",$C13="",$D13="",$E13="",$F13="",$G13="",$H13="",$I13="",$J13="",$M13="",$O13=""),"Complete required fields",IF(AND($K13&lt;&gt;"",OR($L13="",$L13="Unassigned")),"Assign access responsibility",IF($I13&gt;Assumptions!$B$6,"Check site quantity",IF($M13&gt;Assumptions!$B$8,"Check survey hours",IF(AND($N13&lt;&gt;"",$N13&gt;Assumptions!$B$10),"Review quote amount",IF(AND($O13&lt;&gt;"Quoted",$O13&lt;&gt;"Closed",TODAY()-$D13&gt;Assumptions!$B$9),"Check follow-up","Ready for review"))))))),"Check entered values"))</f>
        <v/>
      </c>
    </row>
    <row r="14" ht="32" customHeight="1">
      <c r="A14" s="13" t="inlineStr">
        <is>
          <t>FIC-SUR-0010</t>
        </is>
      </c>
      <c r="B14" s="13" t="inlineStr">
        <is>
          <t>Fictional Silver Pebble Hotel</t>
        </is>
      </c>
      <c r="C14" s="14" t="inlineStr">
        <is>
          <t>Fictional Guest Lodge — demo lodging property, 1000 Make-Believe Terrace, Demo City, ZZ 00000</t>
        </is>
      </c>
      <c r="D14" s="27" t="n">
        <v>46275</v>
      </c>
      <c r="E14" s="16" t="inlineStr">
        <is>
          <t>Fictional Tech Rowan Vale</t>
        </is>
      </c>
      <c r="F14" s="16" t="inlineStr">
        <is>
          <t>Fictional Route Willow</t>
        </is>
      </c>
      <c r="G14" s="13" t="inlineStr">
        <is>
          <t>Multiple concerns</t>
        </is>
      </c>
      <c r="H14" s="13" t="inlineStr">
        <is>
          <t>Quote resurvey</t>
        </is>
      </c>
      <c r="I14" s="17" t="n">
        <v>1</v>
      </c>
      <c r="J14" s="16" t="inlineStr">
        <is>
          <t>acres</t>
        </is>
      </c>
      <c r="K14" s="14" t="inlineStr">
        <is>
          <t>Exterior survey depends on weather and confirmed site access</t>
        </is>
      </c>
      <c r="L14" s="16" t="inlineStr">
        <is>
          <t>Joint Review</t>
        </is>
      </c>
      <c r="M14" s="18" t="n">
        <v>2</v>
      </c>
      <c r="N14" s="19" t="n">
        <v>4999.99</v>
      </c>
      <c r="O14" s="16" t="inlineStr">
        <is>
          <t>Quote Pending</t>
        </is>
      </c>
      <c r="P14" s="10">
        <f>IF($A14="","",IFERROR(VLOOKUP($F14,Assumptions!$G$5:$H$8,2,FALSE),""))</f>
        <v/>
      </c>
      <c r="Q14" s="8">
        <f>IF(OR($A14="",$N14="",$I14=""),"",IFERROR($N14/$I14,""))</f>
        <v/>
      </c>
      <c r="R14" s="22">
        <f>IF($A14="","",IFERROR(IF(COUNTIF($A$5:$A$104,$A14)&gt;1,"Duplicate ID",IF(OR($B14="",$C14="",$D14="",$E14="",$F14="",$G14="",$H14="",$I14="",$J14="",$M14="",$O14=""),"Complete required fields",IF(AND($K14&lt;&gt;"",OR($L14="",$L14="Unassigned")),"Assign access responsibility",IF($I14&gt;Assumptions!$B$6,"Check site quantity",IF($M14&gt;Assumptions!$B$8,"Check survey hours",IF(AND($N14&lt;&gt;"",$N14&gt;Assumptions!$B$10),"Review quote amount",IF(AND($O14&lt;&gt;"Quoted",$O14&lt;&gt;"Closed",TODAY()-$D14&gt;Assumptions!$B$9),"Check follow-up","Ready for review"))))))),"Check entered values"))</f>
        <v/>
      </c>
    </row>
    <row r="15" ht="32" customHeight="1">
      <c r="A15" s="13" t="n"/>
      <c r="B15" s="13" t="n"/>
      <c r="C15" s="14" t="n"/>
      <c r="D15" s="27" t="n"/>
      <c r="E15" s="16" t="n"/>
      <c r="F15" s="16" t="n"/>
      <c r="G15" s="13" t="n"/>
      <c r="H15" s="13" t="n"/>
      <c r="I15" s="17" t="n"/>
      <c r="J15" s="16" t="n"/>
      <c r="K15" s="14" t="n"/>
      <c r="L15" s="16" t="n"/>
      <c r="M15" s="18" t="n"/>
      <c r="N15" s="19" t="n"/>
      <c r="O15" s="16" t="n"/>
      <c r="P15" s="20">
        <f>IF($A15="","",IFERROR(VLOOKUP($F15,Assumptions!$G$5:$H$8,2,FALSE),""))</f>
        <v/>
      </c>
      <c r="Q15" s="11">
        <f>IF(OR($A15="",$N15="",$I15=""),"",IFERROR($N15/$I15,""))</f>
        <v/>
      </c>
      <c r="R15" s="21">
        <f>IF($A15="","",IFERROR(IF(COUNTIF($A$5:$A$104,$A15)&gt;1,"Duplicate ID",IF(OR($B15="",$C15="",$D15="",$E15="",$F15="",$G15="",$H15="",$I15="",$J15="",$M15="",$O15=""),"Complete required fields",IF(AND($K15&lt;&gt;"",OR($L15="",$L15="Unassigned")),"Assign access responsibility",IF($I15&gt;Assumptions!$B$6,"Check site quantity",IF($M15&gt;Assumptions!$B$8,"Check survey hours",IF(AND($N15&lt;&gt;"",$N15&gt;Assumptions!$B$10),"Review quote amount",IF(AND($O15&lt;&gt;"Quoted",$O15&lt;&gt;"Closed",TODAY()-$D15&gt;Assumptions!$B$9),"Check follow-up","Ready for review"))))))),"Check entered values"))</f>
        <v/>
      </c>
    </row>
    <row r="16" ht="32" customHeight="1">
      <c r="A16" s="13" t="n"/>
      <c r="B16" s="13" t="n"/>
      <c r="C16" s="14" t="n"/>
      <c r="D16" s="27" t="n"/>
      <c r="E16" s="16" t="n"/>
      <c r="F16" s="16" t="n"/>
      <c r="G16" s="13" t="n"/>
      <c r="H16" s="13" t="n"/>
      <c r="I16" s="17" t="n"/>
      <c r="J16" s="16" t="n"/>
      <c r="K16" s="14" t="n"/>
      <c r="L16" s="16" t="n"/>
      <c r="M16" s="18" t="n"/>
      <c r="N16" s="19" t="n"/>
      <c r="O16" s="16" t="n"/>
      <c r="P16" s="10">
        <f>IF($A16="","",IFERROR(VLOOKUP($F16,Assumptions!$G$5:$H$8,2,FALSE),""))</f>
        <v/>
      </c>
      <c r="Q16" s="8">
        <f>IF(OR($A16="",$N16="",$I16=""),"",IFERROR($N16/$I16,""))</f>
        <v/>
      </c>
      <c r="R16" s="22">
        <f>IF($A16="","",IFERROR(IF(COUNTIF($A$5:$A$104,$A16)&gt;1,"Duplicate ID",IF(OR($B16="",$C16="",$D16="",$E16="",$F16="",$G16="",$H16="",$I16="",$J16="",$M16="",$O16=""),"Complete required fields",IF(AND($K16&lt;&gt;"",OR($L16="",$L16="Unassigned")),"Assign access responsibility",IF($I16&gt;Assumptions!$B$6,"Check site quantity",IF($M16&gt;Assumptions!$B$8,"Check survey hours",IF(AND($N16&lt;&gt;"",$N16&gt;Assumptions!$B$10),"Review quote amount",IF(AND($O16&lt;&gt;"Quoted",$O16&lt;&gt;"Closed",TODAY()-$D16&gt;Assumptions!$B$9),"Check follow-up","Ready for review"))))))),"Check entered values"))</f>
        <v/>
      </c>
    </row>
    <row r="17" ht="32" customHeight="1">
      <c r="A17" s="13" t="n"/>
      <c r="B17" s="13" t="n"/>
      <c r="C17" s="14" t="n"/>
      <c r="D17" s="27" t="n"/>
      <c r="E17" s="16" t="n"/>
      <c r="F17" s="16" t="n"/>
      <c r="G17" s="13" t="n"/>
      <c r="H17" s="13" t="n"/>
      <c r="I17" s="17" t="n"/>
      <c r="J17" s="16" t="n"/>
      <c r="K17" s="14" t="n"/>
      <c r="L17" s="16" t="n"/>
      <c r="M17" s="18" t="n"/>
      <c r="N17" s="19" t="n"/>
      <c r="O17" s="16" t="n"/>
      <c r="P17" s="20">
        <f>IF($A17="","",IFERROR(VLOOKUP($F17,Assumptions!$G$5:$H$8,2,FALSE),""))</f>
        <v/>
      </c>
      <c r="Q17" s="11">
        <f>IF(OR($A17="",$N17="",$I17=""),"",IFERROR($N17/$I17,""))</f>
        <v/>
      </c>
      <c r="R17" s="21">
        <f>IF($A17="","",IFERROR(IF(COUNTIF($A$5:$A$104,$A17)&gt;1,"Duplicate ID",IF(OR($B17="",$C17="",$D17="",$E17="",$F17="",$G17="",$H17="",$I17="",$J17="",$M17="",$O17=""),"Complete required fields",IF(AND($K17&lt;&gt;"",OR($L17="",$L17="Unassigned")),"Assign access responsibility",IF($I17&gt;Assumptions!$B$6,"Check site quantity",IF($M17&gt;Assumptions!$B$8,"Check survey hours",IF(AND($N17&lt;&gt;"",$N17&gt;Assumptions!$B$10),"Review quote amount",IF(AND($O17&lt;&gt;"Quoted",$O17&lt;&gt;"Closed",TODAY()-$D17&gt;Assumptions!$B$9),"Check follow-up","Ready for review"))))))),"Check entered values"))</f>
        <v/>
      </c>
    </row>
    <row r="18" ht="32" customHeight="1">
      <c r="A18" s="13" t="n"/>
      <c r="B18" s="13" t="n"/>
      <c r="C18" s="14" t="n"/>
      <c r="D18" s="27" t="n"/>
      <c r="E18" s="16" t="n"/>
      <c r="F18" s="16" t="n"/>
      <c r="G18" s="13" t="n"/>
      <c r="H18" s="13" t="n"/>
      <c r="I18" s="17" t="n"/>
      <c r="J18" s="16" t="n"/>
      <c r="K18" s="14" t="n"/>
      <c r="L18" s="16" t="n"/>
      <c r="M18" s="18" t="n"/>
      <c r="N18" s="19" t="n"/>
      <c r="O18" s="16" t="n"/>
      <c r="P18" s="10">
        <f>IF($A18="","",IFERROR(VLOOKUP($F18,Assumptions!$G$5:$H$8,2,FALSE),""))</f>
        <v/>
      </c>
      <c r="Q18" s="8">
        <f>IF(OR($A18="",$N18="",$I18=""),"",IFERROR($N18/$I18,""))</f>
        <v/>
      </c>
      <c r="R18" s="22">
        <f>IF($A18="","",IFERROR(IF(COUNTIF($A$5:$A$104,$A18)&gt;1,"Duplicate ID",IF(OR($B18="",$C18="",$D18="",$E18="",$F18="",$G18="",$H18="",$I18="",$J18="",$M18="",$O18=""),"Complete required fields",IF(AND($K18&lt;&gt;"",OR($L18="",$L18="Unassigned")),"Assign access responsibility",IF($I18&gt;Assumptions!$B$6,"Check site quantity",IF($M18&gt;Assumptions!$B$8,"Check survey hours",IF(AND($N18&lt;&gt;"",$N18&gt;Assumptions!$B$10),"Review quote amount",IF(AND($O18&lt;&gt;"Quoted",$O18&lt;&gt;"Closed",TODAY()-$D18&gt;Assumptions!$B$9),"Check follow-up","Ready for review"))))))),"Check entered values"))</f>
        <v/>
      </c>
    </row>
    <row r="19" ht="32" customHeight="1">
      <c r="A19" s="13" t="n"/>
      <c r="B19" s="13" t="n"/>
      <c r="C19" s="14" t="n"/>
      <c r="D19" s="27" t="n"/>
      <c r="E19" s="16" t="n"/>
      <c r="F19" s="16" t="n"/>
      <c r="G19" s="13" t="n"/>
      <c r="H19" s="13" t="n"/>
      <c r="I19" s="17" t="n"/>
      <c r="J19" s="16" t="n"/>
      <c r="K19" s="14" t="n"/>
      <c r="L19" s="16" t="n"/>
      <c r="M19" s="18" t="n"/>
      <c r="N19" s="19" t="n"/>
      <c r="O19" s="16" t="n"/>
      <c r="P19" s="20">
        <f>IF($A19="","",IFERROR(VLOOKUP($F19,Assumptions!$G$5:$H$8,2,FALSE),""))</f>
        <v/>
      </c>
      <c r="Q19" s="11">
        <f>IF(OR($A19="",$N19="",$I19=""),"",IFERROR($N19/$I19,""))</f>
        <v/>
      </c>
      <c r="R19" s="21">
        <f>IF($A19="","",IFERROR(IF(COUNTIF($A$5:$A$104,$A19)&gt;1,"Duplicate ID",IF(OR($B19="",$C19="",$D19="",$E19="",$F19="",$G19="",$H19="",$I19="",$J19="",$M19="",$O19=""),"Complete required fields",IF(AND($K19&lt;&gt;"",OR($L19="",$L19="Unassigned")),"Assign access responsibility",IF($I19&gt;Assumptions!$B$6,"Check site quantity",IF($M19&gt;Assumptions!$B$8,"Check survey hours",IF(AND($N19&lt;&gt;"",$N19&gt;Assumptions!$B$10),"Review quote amount",IF(AND($O19&lt;&gt;"Quoted",$O19&lt;&gt;"Closed",TODAY()-$D19&gt;Assumptions!$B$9),"Check follow-up","Ready for review"))))))),"Check entered values"))</f>
        <v/>
      </c>
    </row>
    <row r="20" ht="32" customHeight="1">
      <c r="A20" s="13" t="n"/>
      <c r="B20" s="13" t="n"/>
      <c r="C20" s="14" t="n"/>
      <c r="D20" s="27" t="n"/>
      <c r="E20" s="16" t="n"/>
      <c r="F20" s="16" t="n"/>
      <c r="G20" s="13" t="n"/>
      <c r="H20" s="13" t="n"/>
      <c r="I20" s="17" t="n"/>
      <c r="J20" s="16" t="n"/>
      <c r="K20" s="14" t="n"/>
      <c r="L20" s="16" t="n"/>
      <c r="M20" s="18" t="n"/>
      <c r="N20" s="19" t="n"/>
      <c r="O20" s="16" t="n"/>
      <c r="P20" s="10">
        <f>IF($A20="","",IFERROR(VLOOKUP($F20,Assumptions!$G$5:$H$8,2,FALSE),""))</f>
        <v/>
      </c>
      <c r="Q20" s="8">
        <f>IF(OR($A20="",$N20="",$I20=""),"",IFERROR($N20/$I20,""))</f>
        <v/>
      </c>
      <c r="R20" s="22">
        <f>IF($A20="","",IFERROR(IF(COUNTIF($A$5:$A$104,$A20)&gt;1,"Duplicate ID",IF(OR($B20="",$C20="",$D20="",$E20="",$F20="",$G20="",$H20="",$I20="",$J20="",$M20="",$O20=""),"Complete required fields",IF(AND($K20&lt;&gt;"",OR($L20="",$L20="Unassigned")),"Assign access responsibility",IF($I20&gt;Assumptions!$B$6,"Check site quantity",IF($M20&gt;Assumptions!$B$8,"Check survey hours",IF(AND($N20&lt;&gt;"",$N20&gt;Assumptions!$B$10),"Review quote amount",IF(AND($O20&lt;&gt;"Quoted",$O20&lt;&gt;"Closed",TODAY()-$D20&gt;Assumptions!$B$9),"Check follow-up","Ready for review"))))))),"Check entered values"))</f>
        <v/>
      </c>
    </row>
    <row r="21" ht="32" customHeight="1">
      <c r="A21" s="13" t="n"/>
      <c r="B21" s="13" t="n"/>
      <c r="C21" s="14" t="n"/>
      <c r="D21" s="27" t="n"/>
      <c r="E21" s="16" t="n"/>
      <c r="F21" s="16" t="n"/>
      <c r="G21" s="13" t="n"/>
      <c r="H21" s="13" t="n"/>
      <c r="I21" s="17" t="n"/>
      <c r="J21" s="16" t="n"/>
      <c r="K21" s="14" t="n"/>
      <c r="L21" s="16" t="n"/>
      <c r="M21" s="18" t="n"/>
      <c r="N21" s="19" t="n"/>
      <c r="O21" s="16" t="n"/>
      <c r="P21" s="20">
        <f>IF($A21="","",IFERROR(VLOOKUP($F21,Assumptions!$G$5:$H$8,2,FALSE),""))</f>
        <v/>
      </c>
      <c r="Q21" s="11">
        <f>IF(OR($A21="",$N21="",$I21=""),"",IFERROR($N21/$I21,""))</f>
        <v/>
      </c>
      <c r="R21" s="21">
        <f>IF($A21="","",IFERROR(IF(COUNTIF($A$5:$A$104,$A21)&gt;1,"Duplicate ID",IF(OR($B21="",$C21="",$D21="",$E21="",$F21="",$G21="",$H21="",$I21="",$J21="",$M21="",$O21=""),"Complete required fields",IF(AND($K21&lt;&gt;"",OR($L21="",$L21="Unassigned")),"Assign access responsibility",IF($I21&gt;Assumptions!$B$6,"Check site quantity",IF($M21&gt;Assumptions!$B$8,"Check survey hours",IF(AND($N21&lt;&gt;"",$N21&gt;Assumptions!$B$10),"Review quote amount",IF(AND($O21&lt;&gt;"Quoted",$O21&lt;&gt;"Closed",TODAY()-$D21&gt;Assumptions!$B$9),"Check follow-up","Ready for review"))))))),"Check entered values"))</f>
        <v/>
      </c>
    </row>
    <row r="22" ht="32" customHeight="1">
      <c r="A22" s="13" t="n"/>
      <c r="B22" s="13" t="n"/>
      <c r="C22" s="14" t="n"/>
      <c r="D22" s="27" t="n"/>
      <c r="E22" s="16" t="n"/>
      <c r="F22" s="16" t="n"/>
      <c r="G22" s="13" t="n"/>
      <c r="H22" s="13" t="n"/>
      <c r="I22" s="17" t="n"/>
      <c r="J22" s="16" t="n"/>
      <c r="K22" s="14" t="n"/>
      <c r="L22" s="16" t="n"/>
      <c r="M22" s="18" t="n"/>
      <c r="N22" s="19" t="n"/>
      <c r="O22" s="16" t="n"/>
      <c r="P22" s="10">
        <f>IF($A22="","",IFERROR(VLOOKUP($F22,Assumptions!$G$5:$H$8,2,FALSE),""))</f>
        <v/>
      </c>
      <c r="Q22" s="8">
        <f>IF(OR($A22="",$N22="",$I22=""),"",IFERROR($N22/$I22,""))</f>
        <v/>
      </c>
      <c r="R22" s="22">
        <f>IF($A22="","",IFERROR(IF(COUNTIF($A$5:$A$104,$A22)&gt;1,"Duplicate ID",IF(OR($B22="",$C22="",$D22="",$E22="",$F22="",$G22="",$H22="",$I22="",$J22="",$M22="",$O22=""),"Complete required fields",IF(AND($K22&lt;&gt;"",OR($L22="",$L22="Unassigned")),"Assign access responsibility",IF($I22&gt;Assumptions!$B$6,"Check site quantity",IF($M22&gt;Assumptions!$B$8,"Check survey hours",IF(AND($N22&lt;&gt;"",$N22&gt;Assumptions!$B$10),"Review quote amount",IF(AND($O22&lt;&gt;"Quoted",$O22&lt;&gt;"Closed",TODAY()-$D22&gt;Assumptions!$B$9),"Check follow-up","Ready for review"))))))),"Check entered values"))</f>
        <v/>
      </c>
    </row>
    <row r="23" ht="32" customHeight="1">
      <c r="A23" s="13" t="n"/>
      <c r="B23" s="13" t="n"/>
      <c r="C23" s="14" t="n"/>
      <c r="D23" s="27" t="n"/>
      <c r="E23" s="16" t="n"/>
      <c r="F23" s="16" t="n"/>
      <c r="G23" s="13" t="n"/>
      <c r="H23" s="13" t="n"/>
      <c r="I23" s="17" t="n"/>
      <c r="J23" s="16" t="n"/>
      <c r="K23" s="14" t="n"/>
      <c r="L23" s="16" t="n"/>
      <c r="M23" s="18" t="n"/>
      <c r="N23" s="19" t="n"/>
      <c r="O23" s="16" t="n"/>
      <c r="P23" s="20">
        <f>IF($A23="","",IFERROR(VLOOKUP($F23,Assumptions!$G$5:$H$8,2,FALSE),""))</f>
        <v/>
      </c>
      <c r="Q23" s="11">
        <f>IF(OR($A23="",$N23="",$I23=""),"",IFERROR($N23/$I23,""))</f>
        <v/>
      </c>
      <c r="R23" s="21">
        <f>IF($A23="","",IFERROR(IF(COUNTIF($A$5:$A$104,$A23)&gt;1,"Duplicate ID",IF(OR($B23="",$C23="",$D23="",$E23="",$F23="",$G23="",$H23="",$I23="",$J23="",$M23="",$O23=""),"Complete required fields",IF(AND($K23&lt;&gt;"",OR($L23="",$L23="Unassigned")),"Assign access responsibility",IF($I23&gt;Assumptions!$B$6,"Check site quantity",IF($M23&gt;Assumptions!$B$8,"Check survey hours",IF(AND($N23&lt;&gt;"",$N23&gt;Assumptions!$B$10),"Review quote amount",IF(AND($O23&lt;&gt;"Quoted",$O23&lt;&gt;"Closed",TODAY()-$D23&gt;Assumptions!$B$9),"Check follow-up","Ready for review"))))))),"Check entered values"))</f>
        <v/>
      </c>
    </row>
    <row r="24" ht="32" customHeight="1">
      <c r="A24" s="13" t="n"/>
      <c r="B24" s="13" t="n"/>
      <c r="C24" s="14" t="n"/>
      <c r="D24" s="27" t="n"/>
      <c r="E24" s="16" t="n"/>
      <c r="F24" s="16" t="n"/>
      <c r="G24" s="13" t="n"/>
      <c r="H24" s="13" t="n"/>
      <c r="I24" s="17" t="n"/>
      <c r="J24" s="16" t="n"/>
      <c r="K24" s="14" t="n"/>
      <c r="L24" s="16" t="n"/>
      <c r="M24" s="18" t="n"/>
      <c r="N24" s="19" t="n"/>
      <c r="O24" s="16" t="n"/>
      <c r="P24" s="10">
        <f>IF($A24="","",IFERROR(VLOOKUP($F24,Assumptions!$G$5:$H$8,2,FALSE),""))</f>
        <v/>
      </c>
      <c r="Q24" s="8">
        <f>IF(OR($A24="",$N24="",$I24=""),"",IFERROR($N24/$I24,""))</f>
        <v/>
      </c>
      <c r="R24" s="22">
        <f>IF($A24="","",IFERROR(IF(COUNTIF($A$5:$A$104,$A24)&gt;1,"Duplicate ID",IF(OR($B24="",$C24="",$D24="",$E24="",$F24="",$G24="",$H24="",$I24="",$J24="",$M24="",$O24=""),"Complete required fields",IF(AND($K24&lt;&gt;"",OR($L24="",$L24="Unassigned")),"Assign access responsibility",IF($I24&gt;Assumptions!$B$6,"Check site quantity",IF($M24&gt;Assumptions!$B$8,"Check survey hours",IF(AND($N24&lt;&gt;"",$N24&gt;Assumptions!$B$10),"Review quote amount",IF(AND($O24&lt;&gt;"Quoted",$O24&lt;&gt;"Closed",TODAY()-$D24&gt;Assumptions!$B$9),"Check follow-up","Ready for review"))))))),"Check entered values"))</f>
        <v/>
      </c>
    </row>
    <row r="25" ht="32" customHeight="1">
      <c r="A25" s="13" t="n"/>
      <c r="B25" s="13" t="n"/>
      <c r="C25" s="14" t="n"/>
      <c r="D25" s="27" t="n"/>
      <c r="E25" s="16" t="n"/>
      <c r="F25" s="16" t="n"/>
      <c r="G25" s="13" t="n"/>
      <c r="H25" s="13" t="n"/>
      <c r="I25" s="17" t="n"/>
      <c r="J25" s="16" t="n"/>
      <c r="K25" s="14" t="n"/>
      <c r="L25" s="16" t="n"/>
      <c r="M25" s="18" t="n"/>
      <c r="N25" s="19" t="n"/>
      <c r="O25" s="16" t="n"/>
      <c r="P25" s="20">
        <f>IF($A25="","",IFERROR(VLOOKUP($F25,Assumptions!$G$5:$H$8,2,FALSE),""))</f>
        <v/>
      </c>
      <c r="Q25" s="11">
        <f>IF(OR($A25="",$N25="",$I25=""),"",IFERROR($N25/$I25,""))</f>
        <v/>
      </c>
      <c r="R25" s="21">
        <f>IF($A25="","",IFERROR(IF(COUNTIF($A$5:$A$104,$A25)&gt;1,"Duplicate ID",IF(OR($B25="",$C25="",$D25="",$E25="",$F25="",$G25="",$H25="",$I25="",$J25="",$M25="",$O25=""),"Complete required fields",IF(AND($K25&lt;&gt;"",OR($L25="",$L25="Unassigned")),"Assign access responsibility",IF($I25&gt;Assumptions!$B$6,"Check site quantity",IF($M25&gt;Assumptions!$B$8,"Check survey hours",IF(AND($N25&lt;&gt;"",$N25&gt;Assumptions!$B$10),"Review quote amount",IF(AND($O25&lt;&gt;"Quoted",$O25&lt;&gt;"Closed",TODAY()-$D25&gt;Assumptions!$B$9),"Check follow-up","Ready for review"))))))),"Check entered values"))</f>
        <v/>
      </c>
    </row>
    <row r="26" ht="32" customHeight="1">
      <c r="A26" s="13" t="n"/>
      <c r="B26" s="13" t="n"/>
      <c r="C26" s="14" t="n"/>
      <c r="D26" s="27" t="n"/>
      <c r="E26" s="16" t="n"/>
      <c r="F26" s="16" t="n"/>
      <c r="G26" s="13" t="n"/>
      <c r="H26" s="13" t="n"/>
      <c r="I26" s="17" t="n"/>
      <c r="J26" s="16" t="n"/>
      <c r="K26" s="14" t="n"/>
      <c r="L26" s="16" t="n"/>
      <c r="M26" s="18" t="n"/>
      <c r="N26" s="19" t="n"/>
      <c r="O26" s="16" t="n"/>
      <c r="P26" s="10">
        <f>IF($A26="","",IFERROR(VLOOKUP($F26,Assumptions!$G$5:$H$8,2,FALSE),""))</f>
        <v/>
      </c>
      <c r="Q26" s="8">
        <f>IF(OR($A26="",$N26="",$I26=""),"",IFERROR($N26/$I26,""))</f>
        <v/>
      </c>
      <c r="R26" s="22">
        <f>IF($A26="","",IFERROR(IF(COUNTIF($A$5:$A$104,$A26)&gt;1,"Duplicate ID",IF(OR($B26="",$C26="",$D26="",$E26="",$F26="",$G26="",$H26="",$I26="",$J26="",$M26="",$O26=""),"Complete required fields",IF(AND($K26&lt;&gt;"",OR($L26="",$L26="Unassigned")),"Assign access responsibility",IF($I26&gt;Assumptions!$B$6,"Check site quantity",IF($M26&gt;Assumptions!$B$8,"Check survey hours",IF(AND($N26&lt;&gt;"",$N26&gt;Assumptions!$B$10),"Review quote amount",IF(AND($O26&lt;&gt;"Quoted",$O26&lt;&gt;"Closed",TODAY()-$D26&gt;Assumptions!$B$9),"Check follow-up","Ready for review"))))))),"Check entered values"))</f>
        <v/>
      </c>
    </row>
    <row r="27" ht="32" customHeight="1">
      <c r="A27" s="13" t="n"/>
      <c r="B27" s="13" t="n"/>
      <c r="C27" s="14" t="n"/>
      <c r="D27" s="27" t="n"/>
      <c r="E27" s="16" t="n"/>
      <c r="F27" s="16" t="n"/>
      <c r="G27" s="13" t="n"/>
      <c r="H27" s="13" t="n"/>
      <c r="I27" s="17" t="n"/>
      <c r="J27" s="16" t="n"/>
      <c r="K27" s="14" t="n"/>
      <c r="L27" s="16" t="n"/>
      <c r="M27" s="18" t="n"/>
      <c r="N27" s="19" t="n"/>
      <c r="O27" s="16" t="n"/>
      <c r="P27" s="20">
        <f>IF($A27="","",IFERROR(VLOOKUP($F27,Assumptions!$G$5:$H$8,2,FALSE),""))</f>
        <v/>
      </c>
      <c r="Q27" s="11">
        <f>IF(OR($A27="",$N27="",$I27=""),"",IFERROR($N27/$I27,""))</f>
        <v/>
      </c>
      <c r="R27" s="21">
        <f>IF($A27="","",IFERROR(IF(COUNTIF($A$5:$A$104,$A27)&gt;1,"Duplicate ID",IF(OR($B27="",$C27="",$D27="",$E27="",$F27="",$G27="",$H27="",$I27="",$J27="",$M27="",$O27=""),"Complete required fields",IF(AND($K27&lt;&gt;"",OR($L27="",$L27="Unassigned")),"Assign access responsibility",IF($I27&gt;Assumptions!$B$6,"Check site quantity",IF($M27&gt;Assumptions!$B$8,"Check survey hours",IF(AND($N27&lt;&gt;"",$N27&gt;Assumptions!$B$10),"Review quote amount",IF(AND($O27&lt;&gt;"Quoted",$O27&lt;&gt;"Closed",TODAY()-$D27&gt;Assumptions!$B$9),"Check follow-up","Ready for review"))))))),"Check entered values"))</f>
        <v/>
      </c>
    </row>
    <row r="28" ht="32" customHeight="1">
      <c r="A28" s="13" t="n"/>
      <c r="B28" s="13" t="n"/>
      <c r="C28" s="14" t="n"/>
      <c r="D28" s="27" t="n"/>
      <c r="E28" s="16" t="n"/>
      <c r="F28" s="16" t="n"/>
      <c r="G28" s="13" t="n"/>
      <c r="H28" s="13" t="n"/>
      <c r="I28" s="17" t="n"/>
      <c r="J28" s="16" t="n"/>
      <c r="K28" s="14" t="n"/>
      <c r="L28" s="16" t="n"/>
      <c r="M28" s="18" t="n"/>
      <c r="N28" s="19" t="n"/>
      <c r="O28" s="16" t="n"/>
      <c r="P28" s="10">
        <f>IF($A28="","",IFERROR(VLOOKUP($F28,Assumptions!$G$5:$H$8,2,FALSE),""))</f>
        <v/>
      </c>
      <c r="Q28" s="8">
        <f>IF(OR($A28="",$N28="",$I28=""),"",IFERROR($N28/$I28,""))</f>
        <v/>
      </c>
      <c r="R28" s="22">
        <f>IF($A28="","",IFERROR(IF(COUNTIF($A$5:$A$104,$A28)&gt;1,"Duplicate ID",IF(OR($B28="",$C28="",$D28="",$E28="",$F28="",$G28="",$H28="",$I28="",$J28="",$M28="",$O28=""),"Complete required fields",IF(AND($K28&lt;&gt;"",OR($L28="",$L28="Unassigned")),"Assign access responsibility",IF($I28&gt;Assumptions!$B$6,"Check site quantity",IF($M28&gt;Assumptions!$B$8,"Check survey hours",IF(AND($N28&lt;&gt;"",$N28&gt;Assumptions!$B$10),"Review quote amount",IF(AND($O28&lt;&gt;"Quoted",$O28&lt;&gt;"Closed",TODAY()-$D28&gt;Assumptions!$B$9),"Check follow-up","Ready for review"))))))),"Check entered values"))</f>
        <v/>
      </c>
    </row>
    <row r="29" ht="32" customHeight="1">
      <c r="A29" s="13" t="n"/>
      <c r="B29" s="13" t="n"/>
      <c r="C29" s="14" t="n"/>
      <c r="D29" s="27" t="n"/>
      <c r="E29" s="16" t="n"/>
      <c r="F29" s="16" t="n"/>
      <c r="G29" s="13" t="n"/>
      <c r="H29" s="13" t="n"/>
      <c r="I29" s="17" t="n"/>
      <c r="J29" s="16" t="n"/>
      <c r="K29" s="14" t="n"/>
      <c r="L29" s="16" t="n"/>
      <c r="M29" s="18" t="n"/>
      <c r="N29" s="19" t="n"/>
      <c r="O29" s="16" t="n"/>
      <c r="P29" s="20">
        <f>IF($A29="","",IFERROR(VLOOKUP($F29,Assumptions!$G$5:$H$8,2,FALSE),""))</f>
        <v/>
      </c>
      <c r="Q29" s="11">
        <f>IF(OR($A29="",$N29="",$I29=""),"",IFERROR($N29/$I29,""))</f>
        <v/>
      </c>
      <c r="R29" s="21">
        <f>IF($A29="","",IFERROR(IF(COUNTIF($A$5:$A$104,$A29)&gt;1,"Duplicate ID",IF(OR($B29="",$C29="",$D29="",$E29="",$F29="",$G29="",$H29="",$I29="",$J29="",$M29="",$O29=""),"Complete required fields",IF(AND($K29&lt;&gt;"",OR($L29="",$L29="Unassigned")),"Assign access responsibility",IF($I29&gt;Assumptions!$B$6,"Check site quantity",IF($M29&gt;Assumptions!$B$8,"Check survey hours",IF(AND($N29&lt;&gt;"",$N29&gt;Assumptions!$B$10),"Review quote amount",IF(AND($O29&lt;&gt;"Quoted",$O29&lt;&gt;"Closed",TODAY()-$D29&gt;Assumptions!$B$9),"Check follow-up","Ready for review"))))))),"Check entered values"))</f>
        <v/>
      </c>
    </row>
    <row r="30" ht="32" customHeight="1">
      <c r="A30" s="13" t="n"/>
      <c r="B30" s="13" t="n"/>
      <c r="C30" s="14" t="n"/>
      <c r="D30" s="27" t="n"/>
      <c r="E30" s="16" t="n"/>
      <c r="F30" s="16" t="n"/>
      <c r="G30" s="13" t="n"/>
      <c r="H30" s="13" t="n"/>
      <c r="I30" s="17" t="n"/>
      <c r="J30" s="16" t="n"/>
      <c r="K30" s="14" t="n"/>
      <c r="L30" s="16" t="n"/>
      <c r="M30" s="18" t="n"/>
      <c r="N30" s="19" t="n"/>
      <c r="O30" s="16" t="n"/>
      <c r="P30" s="10">
        <f>IF($A30="","",IFERROR(VLOOKUP($F30,Assumptions!$G$5:$H$8,2,FALSE),""))</f>
        <v/>
      </c>
      <c r="Q30" s="8">
        <f>IF(OR($A30="",$N30="",$I30=""),"",IFERROR($N30/$I30,""))</f>
        <v/>
      </c>
      <c r="R30" s="22">
        <f>IF($A30="","",IFERROR(IF(COUNTIF($A$5:$A$104,$A30)&gt;1,"Duplicate ID",IF(OR($B30="",$C30="",$D30="",$E30="",$F30="",$G30="",$H30="",$I30="",$J30="",$M30="",$O30=""),"Complete required fields",IF(AND($K30&lt;&gt;"",OR($L30="",$L30="Unassigned")),"Assign access responsibility",IF($I30&gt;Assumptions!$B$6,"Check site quantity",IF($M30&gt;Assumptions!$B$8,"Check survey hours",IF(AND($N30&lt;&gt;"",$N30&gt;Assumptions!$B$10),"Review quote amount",IF(AND($O30&lt;&gt;"Quoted",$O30&lt;&gt;"Closed",TODAY()-$D30&gt;Assumptions!$B$9),"Check follow-up","Ready for review"))))))),"Check entered values"))</f>
        <v/>
      </c>
    </row>
    <row r="31" ht="32" customHeight="1">
      <c r="A31" s="13" t="n"/>
      <c r="B31" s="13" t="n"/>
      <c r="C31" s="14" t="n"/>
      <c r="D31" s="27" t="n"/>
      <c r="E31" s="16" t="n"/>
      <c r="F31" s="16" t="n"/>
      <c r="G31" s="13" t="n"/>
      <c r="H31" s="13" t="n"/>
      <c r="I31" s="17" t="n"/>
      <c r="J31" s="16" t="n"/>
      <c r="K31" s="14" t="n"/>
      <c r="L31" s="16" t="n"/>
      <c r="M31" s="18" t="n"/>
      <c r="N31" s="19" t="n"/>
      <c r="O31" s="16" t="n"/>
      <c r="P31" s="20">
        <f>IF($A31="","",IFERROR(VLOOKUP($F31,Assumptions!$G$5:$H$8,2,FALSE),""))</f>
        <v/>
      </c>
      <c r="Q31" s="11">
        <f>IF(OR($A31="",$N31="",$I31=""),"",IFERROR($N31/$I31,""))</f>
        <v/>
      </c>
      <c r="R31" s="21">
        <f>IF($A31="","",IFERROR(IF(COUNTIF($A$5:$A$104,$A31)&gt;1,"Duplicate ID",IF(OR($B31="",$C31="",$D31="",$E31="",$F31="",$G31="",$H31="",$I31="",$J31="",$M31="",$O31=""),"Complete required fields",IF(AND($K31&lt;&gt;"",OR($L31="",$L31="Unassigned")),"Assign access responsibility",IF($I31&gt;Assumptions!$B$6,"Check site quantity",IF($M31&gt;Assumptions!$B$8,"Check survey hours",IF(AND($N31&lt;&gt;"",$N31&gt;Assumptions!$B$10),"Review quote amount",IF(AND($O31&lt;&gt;"Quoted",$O31&lt;&gt;"Closed",TODAY()-$D31&gt;Assumptions!$B$9),"Check follow-up","Ready for review"))))))),"Check entered values"))</f>
        <v/>
      </c>
    </row>
    <row r="32" ht="32" customHeight="1">
      <c r="A32" s="13" t="n"/>
      <c r="B32" s="13" t="n"/>
      <c r="C32" s="14" t="n"/>
      <c r="D32" s="27" t="n"/>
      <c r="E32" s="16" t="n"/>
      <c r="F32" s="16" t="n"/>
      <c r="G32" s="13" t="n"/>
      <c r="H32" s="13" t="n"/>
      <c r="I32" s="17" t="n"/>
      <c r="J32" s="16" t="n"/>
      <c r="K32" s="14" t="n"/>
      <c r="L32" s="16" t="n"/>
      <c r="M32" s="18" t="n"/>
      <c r="N32" s="19" t="n"/>
      <c r="O32" s="16" t="n"/>
      <c r="P32" s="10">
        <f>IF($A32="","",IFERROR(VLOOKUP($F32,Assumptions!$G$5:$H$8,2,FALSE),""))</f>
        <v/>
      </c>
      <c r="Q32" s="8">
        <f>IF(OR($A32="",$N32="",$I32=""),"",IFERROR($N32/$I32,""))</f>
        <v/>
      </c>
      <c r="R32" s="22">
        <f>IF($A32="","",IFERROR(IF(COUNTIF($A$5:$A$104,$A32)&gt;1,"Duplicate ID",IF(OR($B32="",$C32="",$D32="",$E32="",$F32="",$G32="",$H32="",$I32="",$J32="",$M32="",$O32=""),"Complete required fields",IF(AND($K32&lt;&gt;"",OR($L32="",$L32="Unassigned")),"Assign access responsibility",IF($I32&gt;Assumptions!$B$6,"Check site quantity",IF($M32&gt;Assumptions!$B$8,"Check survey hours",IF(AND($N32&lt;&gt;"",$N32&gt;Assumptions!$B$10),"Review quote amount",IF(AND($O32&lt;&gt;"Quoted",$O32&lt;&gt;"Closed",TODAY()-$D32&gt;Assumptions!$B$9),"Check follow-up","Ready for review"))))))),"Check entered values"))</f>
        <v/>
      </c>
    </row>
    <row r="33" ht="32" customHeight="1">
      <c r="A33" s="13" t="n"/>
      <c r="B33" s="13" t="n"/>
      <c r="C33" s="14" t="n"/>
      <c r="D33" s="27" t="n"/>
      <c r="E33" s="16" t="n"/>
      <c r="F33" s="16" t="n"/>
      <c r="G33" s="13" t="n"/>
      <c r="H33" s="13" t="n"/>
      <c r="I33" s="17" t="n"/>
      <c r="J33" s="16" t="n"/>
      <c r="K33" s="14" t="n"/>
      <c r="L33" s="16" t="n"/>
      <c r="M33" s="18" t="n"/>
      <c r="N33" s="19" t="n"/>
      <c r="O33" s="16" t="n"/>
      <c r="P33" s="20">
        <f>IF($A33="","",IFERROR(VLOOKUP($F33,Assumptions!$G$5:$H$8,2,FALSE),""))</f>
        <v/>
      </c>
      <c r="Q33" s="11">
        <f>IF(OR($A33="",$N33="",$I33=""),"",IFERROR($N33/$I33,""))</f>
        <v/>
      </c>
      <c r="R33" s="21">
        <f>IF($A33="","",IFERROR(IF(COUNTIF($A$5:$A$104,$A33)&gt;1,"Duplicate ID",IF(OR($B33="",$C33="",$D33="",$E33="",$F33="",$G33="",$H33="",$I33="",$J33="",$M33="",$O33=""),"Complete required fields",IF(AND($K33&lt;&gt;"",OR($L33="",$L33="Unassigned")),"Assign access responsibility",IF($I33&gt;Assumptions!$B$6,"Check site quantity",IF($M33&gt;Assumptions!$B$8,"Check survey hours",IF(AND($N33&lt;&gt;"",$N33&gt;Assumptions!$B$10),"Review quote amount",IF(AND($O33&lt;&gt;"Quoted",$O33&lt;&gt;"Closed",TODAY()-$D33&gt;Assumptions!$B$9),"Check follow-up","Ready for review"))))))),"Check entered values"))</f>
        <v/>
      </c>
    </row>
    <row r="34" ht="32" customHeight="1">
      <c r="A34" s="13" t="n"/>
      <c r="B34" s="13" t="n"/>
      <c r="C34" s="14" t="n"/>
      <c r="D34" s="27" t="n"/>
      <c r="E34" s="16" t="n"/>
      <c r="F34" s="16" t="n"/>
      <c r="G34" s="13" t="n"/>
      <c r="H34" s="13" t="n"/>
      <c r="I34" s="17" t="n"/>
      <c r="J34" s="16" t="n"/>
      <c r="K34" s="14" t="n"/>
      <c r="L34" s="16" t="n"/>
      <c r="M34" s="18" t="n"/>
      <c r="N34" s="19" t="n"/>
      <c r="O34" s="16" t="n"/>
      <c r="P34" s="10">
        <f>IF($A34="","",IFERROR(VLOOKUP($F34,Assumptions!$G$5:$H$8,2,FALSE),""))</f>
        <v/>
      </c>
      <c r="Q34" s="8">
        <f>IF(OR($A34="",$N34="",$I34=""),"",IFERROR($N34/$I34,""))</f>
        <v/>
      </c>
      <c r="R34" s="22">
        <f>IF($A34="","",IFERROR(IF(COUNTIF($A$5:$A$104,$A34)&gt;1,"Duplicate ID",IF(OR($B34="",$C34="",$D34="",$E34="",$F34="",$G34="",$H34="",$I34="",$J34="",$M34="",$O34=""),"Complete required fields",IF(AND($K34&lt;&gt;"",OR($L34="",$L34="Unassigned")),"Assign access responsibility",IF($I34&gt;Assumptions!$B$6,"Check site quantity",IF($M34&gt;Assumptions!$B$8,"Check survey hours",IF(AND($N34&lt;&gt;"",$N34&gt;Assumptions!$B$10),"Review quote amount",IF(AND($O34&lt;&gt;"Quoted",$O34&lt;&gt;"Closed",TODAY()-$D34&gt;Assumptions!$B$9),"Check follow-up","Ready for review"))))))),"Check entered values"))</f>
        <v/>
      </c>
    </row>
    <row r="35" ht="32" customHeight="1">
      <c r="A35" s="13" t="n"/>
      <c r="B35" s="13" t="n"/>
      <c r="C35" s="14" t="n"/>
      <c r="D35" s="27" t="n"/>
      <c r="E35" s="16" t="n"/>
      <c r="F35" s="16" t="n"/>
      <c r="G35" s="13" t="n"/>
      <c r="H35" s="13" t="n"/>
      <c r="I35" s="17" t="n"/>
      <c r="J35" s="16" t="n"/>
      <c r="K35" s="14" t="n"/>
      <c r="L35" s="16" t="n"/>
      <c r="M35" s="18" t="n"/>
      <c r="N35" s="19" t="n"/>
      <c r="O35" s="16" t="n"/>
      <c r="P35" s="20">
        <f>IF($A35="","",IFERROR(VLOOKUP($F35,Assumptions!$G$5:$H$8,2,FALSE),""))</f>
        <v/>
      </c>
      <c r="Q35" s="11">
        <f>IF(OR($A35="",$N35="",$I35=""),"",IFERROR($N35/$I35,""))</f>
        <v/>
      </c>
      <c r="R35" s="21">
        <f>IF($A35="","",IFERROR(IF(COUNTIF($A$5:$A$104,$A35)&gt;1,"Duplicate ID",IF(OR($B35="",$C35="",$D35="",$E35="",$F35="",$G35="",$H35="",$I35="",$J35="",$M35="",$O35=""),"Complete required fields",IF(AND($K35&lt;&gt;"",OR($L35="",$L35="Unassigned")),"Assign access responsibility",IF($I35&gt;Assumptions!$B$6,"Check site quantity",IF($M35&gt;Assumptions!$B$8,"Check survey hours",IF(AND($N35&lt;&gt;"",$N35&gt;Assumptions!$B$10),"Review quote amount",IF(AND($O35&lt;&gt;"Quoted",$O35&lt;&gt;"Closed",TODAY()-$D35&gt;Assumptions!$B$9),"Check follow-up","Ready for review"))))))),"Check entered values"))</f>
        <v/>
      </c>
    </row>
    <row r="36" ht="32" customHeight="1">
      <c r="A36" s="13" t="n"/>
      <c r="B36" s="13" t="n"/>
      <c r="C36" s="14" t="n"/>
      <c r="D36" s="27" t="n"/>
      <c r="E36" s="16" t="n"/>
      <c r="F36" s="16" t="n"/>
      <c r="G36" s="13" t="n"/>
      <c r="H36" s="13" t="n"/>
      <c r="I36" s="17" t="n"/>
      <c r="J36" s="16" t="n"/>
      <c r="K36" s="14" t="n"/>
      <c r="L36" s="16" t="n"/>
      <c r="M36" s="18" t="n"/>
      <c r="N36" s="19" t="n"/>
      <c r="O36" s="16" t="n"/>
      <c r="P36" s="10">
        <f>IF($A36="","",IFERROR(VLOOKUP($F36,Assumptions!$G$5:$H$8,2,FALSE),""))</f>
        <v/>
      </c>
      <c r="Q36" s="8">
        <f>IF(OR($A36="",$N36="",$I36=""),"",IFERROR($N36/$I36,""))</f>
        <v/>
      </c>
      <c r="R36" s="22">
        <f>IF($A36="","",IFERROR(IF(COUNTIF($A$5:$A$104,$A36)&gt;1,"Duplicate ID",IF(OR($B36="",$C36="",$D36="",$E36="",$F36="",$G36="",$H36="",$I36="",$J36="",$M36="",$O36=""),"Complete required fields",IF(AND($K36&lt;&gt;"",OR($L36="",$L36="Unassigned")),"Assign access responsibility",IF($I36&gt;Assumptions!$B$6,"Check site quantity",IF($M36&gt;Assumptions!$B$8,"Check survey hours",IF(AND($N36&lt;&gt;"",$N36&gt;Assumptions!$B$10),"Review quote amount",IF(AND($O36&lt;&gt;"Quoted",$O36&lt;&gt;"Closed",TODAY()-$D36&gt;Assumptions!$B$9),"Check follow-up","Ready for review"))))))),"Check entered values"))</f>
        <v/>
      </c>
    </row>
    <row r="37" ht="32" customHeight="1">
      <c r="A37" s="13" t="n"/>
      <c r="B37" s="13" t="n"/>
      <c r="C37" s="14" t="n"/>
      <c r="D37" s="27" t="n"/>
      <c r="E37" s="16" t="n"/>
      <c r="F37" s="16" t="n"/>
      <c r="G37" s="13" t="n"/>
      <c r="H37" s="13" t="n"/>
      <c r="I37" s="17" t="n"/>
      <c r="J37" s="16" t="n"/>
      <c r="K37" s="14" t="n"/>
      <c r="L37" s="16" t="n"/>
      <c r="M37" s="18" t="n"/>
      <c r="N37" s="19" t="n"/>
      <c r="O37" s="16" t="n"/>
      <c r="P37" s="20">
        <f>IF($A37="","",IFERROR(VLOOKUP($F37,Assumptions!$G$5:$H$8,2,FALSE),""))</f>
        <v/>
      </c>
      <c r="Q37" s="11">
        <f>IF(OR($A37="",$N37="",$I37=""),"",IFERROR($N37/$I37,""))</f>
        <v/>
      </c>
      <c r="R37" s="21">
        <f>IF($A37="","",IFERROR(IF(COUNTIF($A$5:$A$104,$A37)&gt;1,"Duplicate ID",IF(OR($B37="",$C37="",$D37="",$E37="",$F37="",$G37="",$H37="",$I37="",$J37="",$M37="",$O37=""),"Complete required fields",IF(AND($K37&lt;&gt;"",OR($L37="",$L37="Unassigned")),"Assign access responsibility",IF($I37&gt;Assumptions!$B$6,"Check site quantity",IF($M37&gt;Assumptions!$B$8,"Check survey hours",IF(AND($N37&lt;&gt;"",$N37&gt;Assumptions!$B$10),"Review quote amount",IF(AND($O37&lt;&gt;"Quoted",$O37&lt;&gt;"Closed",TODAY()-$D37&gt;Assumptions!$B$9),"Check follow-up","Ready for review"))))))),"Check entered values"))</f>
        <v/>
      </c>
    </row>
    <row r="38" ht="32" customHeight="1">
      <c r="A38" s="13" t="n"/>
      <c r="B38" s="13" t="n"/>
      <c r="C38" s="14" t="n"/>
      <c r="D38" s="27" t="n"/>
      <c r="E38" s="16" t="n"/>
      <c r="F38" s="16" t="n"/>
      <c r="G38" s="13" t="n"/>
      <c r="H38" s="13" t="n"/>
      <c r="I38" s="17" t="n"/>
      <c r="J38" s="16" t="n"/>
      <c r="K38" s="14" t="n"/>
      <c r="L38" s="16" t="n"/>
      <c r="M38" s="18" t="n"/>
      <c r="N38" s="19" t="n"/>
      <c r="O38" s="16" t="n"/>
      <c r="P38" s="10">
        <f>IF($A38="","",IFERROR(VLOOKUP($F38,Assumptions!$G$5:$H$8,2,FALSE),""))</f>
        <v/>
      </c>
      <c r="Q38" s="8">
        <f>IF(OR($A38="",$N38="",$I38=""),"",IFERROR($N38/$I38,""))</f>
        <v/>
      </c>
      <c r="R38" s="22">
        <f>IF($A38="","",IFERROR(IF(COUNTIF($A$5:$A$104,$A38)&gt;1,"Duplicate ID",IF(OR($B38="",$C38="",$D38="",$E38="",$F38="",$G38="",$H38="",$I38="",$J38="",$M38="",$O38=""),"Complete required fields",IF(AND($K38&lt;&gt;"",OR($L38="",$L38="Unassigned")),"Assign access responsibility",IF($I38&gt;Assumptions!$B$6,"Check site quantity",IF($M38&gt;Assumptions!$B$8,"Check survey hours",IF(AND($N38&lt;&gt;"",$N38&gt;Assumptions!$B$10),"Review quote amount",IF(AND($O38&lt;&gt;"Quoted",$O38&lt;&gt;"Closed",TODAY()-$D38&gt;Assumptions!$B$9),"Check follow-up","Ready for review"))))))),"Check entered values"))</f>
        <v/>
      </c>
    </row>
    <row r="39" ht="32" customHeight="1">
      <c r="A39" s="13" t="n"/>
      <c r="B39" s="13" t="n"/>
      <c r="C39" s="14" t="n"/>
      <c r="D39" s="27" t="n"/>
      <c r="E39" s="16" t="n"/>
      <c r="F39" s="16" t="n"/>
      <c r="G39" s="13" t="n"/>
      <c r="H39" s="13" t="n"/>
      <c r="I39" s="17" t="n"/>
      <c r="J39" s="16" t="n"/>
      <c r="K39" s="14" t="n"/>
      <c r="L39" s="16" t="n"/>
      <c r="M39" s="18" t="n"/>
      <c r="N39" s="19" t="n"/>
      <c r="O39" s="16" t="n"/>
      <c r="P39" s="20">
        <f>IF($A39="","",IFERROR(VLOOKUP($F39,Assumptions!$G$5:$H$8,2,FALSE),""))</f>
        <v/>
      </c>
      <c r="Q39" s="11">
        <f>IF(OR($A39="",$N39="",$I39=""),"",IFERROR($N39/$I39,""))</f>
        <v/>
      </c>
      <c r="R39" s="21">
        <f>IF($A39="","",IFERROR(IF(COUNTIF($A$5:$A$104,$A39)&gt;1,"Duplicate ID",IF(OR($B39="",$C39="",$D39="",$E39="",$F39="",$G39="",$H39="",$I39="",$J39="",$M39="",$O39=""),"Complete required fields",IF(AND($K39&lt;&gt;"",OR($L39="",$L39="Unassigned")),"Assign access responsibility",IF($I39&gt;Assumptions!$B$6,"Check site quantity",IF($M39&gt;Assumptions!$B$8,"Check survey hours",IF(AND($N39&lt;&gt;"",$N39&gt;Assumptions!$B$10),"Review quote amount",IF(AND($O39&lt;&gt;"Quoted",$O39&lt;&gt;"Closed",TODAY()-$D39&gt;Assumptions!$B$9),"Check follow-up","Ready for review"))))))),"Check entered values"))</f>
        <v/>
      </c>
    </row>
    <row r="40" ht="32" customHeight="1">
      <c r="A40" s="13" t="n"/>
      <c r="B40" s="13" t="n"/>
      <c r="C40" s="14" t="n"/>
      <c r="D40" s="27" t="n"/>
      <c r="E40" s="16" t="n"/>
      <c r="F40" s="16" t="n"/>
      <c r="G40" s="13" t="n"/>
      <c r="H40" s="13" t="n"/>
      <c r="I40" s="17" t="n"/>
      <c r="J40" s="16" t="n"/>
      <c r="K40" s="14" t="n"/>
      <c r="L40" s="16" t="n"/>
      <c r="M40" s="18" t="n"/>
      <c r="N40" s="19" t="n"/>
      <c r="O40" s="16" t="n"/>
      <c r="P40" s="10">
        <f>IF($A40="","",IFERROR(VLOOKUP($F40,Assumptions!$G$5:$H$8,2,FALSE),""))</f>
        <v/>
      </c>
      <c r="Q40" s="8">
        <f>IF(OR($A40="",$N40="",$I40=""),"",IFERROR($N40/$I40,""))</f>
        <v/>
      </c>
      <c r="R40" s="22">
        <f>IF($A40="","",IFERROR(IF(COUNTIF($A$5:$A$104,$A40)&gt;1,"Duplicate ID",IF(OR($B40="",$C40="",$D40="",$E40="",$F40="",$G40="",$H40="",$I40="",$J40="",$M40="",$O40=""),"Complete required fields",IF(AND($K40&lt;&gt;"",OR($L40="",$L40="Unassigned")),"Assign access responsibility",IF($I40&gt;Assumptions!$B$6,"Check site quantity",IF($M40&gt;Assumptions!$B$8,"Check survey hours",IF(AND($N40&lt;&gt;"",$N40&gt;Assumptions!$B$10),"Review quote amount",IF(AND($O40&lt;&gt;"Quoted",$O40&lt;&gt;"Closed",TODAY()-$D40&gt;Assumptions!$B$9),"Check follow-up","Ready for review"))))))),"Check entered values"))</f>
        <v/>
      </c>
    </row>
    <row r="41" ht="32" customHeight="1">
      <c r="A41" s="13" t="n"/>
      <c r="B41" s="13" t="n"/>
      <c r="C41" s="14" t="n"/>
      <c r="D41" s="27" t="n"/>
      <c r="E41" s="16" t="n"/>
      <c r="F41" s="16" t="n"/>
      <c r="G41" s="13" t="n"/>
      <c r="H41" s="13" t="n"/>
      <c r="I41" s="17" t="n"/>
      <c r="J41" s="16" t="n"/>
      <c r="K41" s="14" t="n"/>
      <c r="L41" s="16" t="n"/>
      <c r="M41" s="18" t="n"/>
      <c r="N41" s="19" t="n"/>
      <c r="O41" s="16" t="n"/>
      <c r="P41" s="20">
        <f>IF($A41="","",IFERROR(VLOOKUP($F41,Assumptions!$G$5:$H$8,2,FALSE),""))</f>
        <v/>
      </c>
      <c r="Q41" s="11">
        <f>IF(OR($A41="",$N41="",$I41=""),"",IFERROR($N41/$I41,""))</f>
        <v/>
      </c>
      <c r="R41" s="21">
        <f>IF($A41="","",IFERROR(IF(COUNTIF($A$5:$A$104,$A41)&gt;1,"Duplicate ID",IF(OR($B41="",$C41="",$D41="",$E41="",$F41="",$G41="",$H41="",$I41="",$J41="",$M41="",$O41=""),"Complete required fields",IF(AND($K41&lt;&gt;"",OR($L41="",$L41="Unassigned")),"Assign access responsibility",IF($I41&gt;Assumptions!$B$6,"Check site quantity",IF($M41&gt;Assumptions!$B$8,"Check survey hours",IF(AND($N41&lt;&gt;"",$N41&gt;Assumptions!$B$10),"Review quote amount",IF(AND($O41&lt;&gt;"Quoted",$O41&lt;&gt;"Closed",TODAY()-$D41&gt;Assumptions!$B$9),"Check follow-up","Ready for review"))))))),"Check entered values"))</f>
        <v/>
      </c>
    </row>
    <row r="42" ht="32" customHeight="1">
      <c r="A42" s="13" t="n"/>
      <c r="B42" s="13" t="n"/>
      <c r="C42" s="14" t="n"/>
      <c r="D42" s="27" t="n"/>
      <c r="E42" s="16" t="n"/>
      <c r="F42" s="16" t="n"/>
      <c r="G42" s="13" t="n"/>
      <c r="H42" s="13" t="n"/>
      <c r="I42" s="17" t="n"/>
      <c r="J42" s="16" t="n"/>
      <c r="K42" s="14" t="n"/>
      <c r="L42" s="16" t="n"/>
      <c r="M42" s="18" t="n"/>
      <c r="N42" s="19" t="n"/>
      <c r="O42" s="16" t="n"/>
      <c r="P42" s="10">
        <f>IF($A42="","",IFERROR(VLOOKUP($F42,Assumptions!$G$5:$H$8,2,FALSE),""))</f>
        <v/>
      </c>
      <c r="Q42" s="8">
        <f>IF(OR($A42="",$N42="",$I42=""),"",IFERROR($N42/$I42,""))</f>
        <v/>
      </c>
      <c r="R42" s="22">
        <f>IF($A42="","",IFERROR(IF(COUNTIF($A$5:$A$104,$A42)&gt;1,"Duplicate ID",IF(OR($B42="",$C42="",$D42="",$E42="",$F42="",$G42="",$H42="",$I42="",$J42="",$M42="",$O42=""),"Complete required fields",IF(AND($K42&lt;&gt;"",OR($L42="",$L42="Unassigned")),"Assign access responsibility",IF($I42&gt;Assumptions!$B$6,"Check site quantity",IF($M42&gt;Assumptions!$B$8,"Check survey hours",IF(AND($N42&lt;&gt;"",$N42&gt;Assumptions!$B$10),"Review quote amount",IF(AND($O42&lt;&gt;"Quoted",$O42&lt;&gt;"Closed",TODAY()-$D42&gt;Assumptions!$B$9),"Check follow-up","Ready for review"))))))),"Check entered values"))</f>
        <v/>
      </c>
    </row>
    <row r="43" ht="32" customHeight="1">
      <c r="A43" s="13" t="n"/>
      <c r="B43" s="13" t="n"/>
      <c r="C43" s="14" t="n"/>
      <c r="D43" s="27" t="n"/>
      <c r="E43" s="16" t="n"/>
      <c r="F43" s="16" t="n"/>
      <c r="G43" s="13" t="n"/>
      <c r="H43" s="13" t="n"/>
      <c r="I43" s="17" t="n"/>
      <c r="J43" s="16" t="n"/>
      <c r="K43" s="14" t="n"/>
      <c r="L43" s="16" t="n"/>
      <c r="M43" s="18" t="n"/>
      <c r="N43" s="19" t="n"/>
      <c r="O43" s="16" t="n"/>
      <c r="P43" s="20">
        <f>IF($A43="","",IFERROR(VLOOKUP($F43,Assumptions!$G$5:$H$8,2,FALSE),""))</f>
        <v/>
      </c>
      <c r="Q43" s="11">
        <f>IF(OR($A43="",$N43="",$I43=""),"",IFERROR($N43/$I43,""))</f>
        <v/>
      </c>
      <c r="R43" s="21">
        <f>IF($A43="","",IFERROR(IF(COUNTIF($A$5:$A$104,$A43)&gt;1,"Duplicate ID",IF(OR($B43="",$C43="",$D43="",$E43="",$F43="",$G43="",$H43="",$I43="",$J43="",$M43="",$O43=""),"Complete required fields",IF(AND($K43&lt;&gt;"",OR($L43="",$L43="Unassigned")),"Assign access responsibility",IF($I43&gt;Assumptions!$B$6,"Check site quantity",IF($M43&gt;Assumptions!$B$8,"Check survey hours",IF(AND($N43&lt;&gt;"",$N43&gt;Assumptions!$B$10),"Review quote amount",IF(AND($O43&lt;&gt;"Quoted",$O43&lt;&gt;"Closed",TODAY()-$D43&gt;Assumptions!$B$9),"Check follow-up","Ready for review"))))))),"Check entered values"))</f>
        <v/>
      </c>
    </row>
    <row r="44" ht="32" customHeight="1">
      <c r="A44" s="13" t="n"/>
      <c r="B44" s="13" t="n"/>
      <c r="C44" s="14" t="n"/>
      <c r="D44" s="27" t="n"/>
      <c r="E44" s="16" t="n"/>
      <c r="F44" s="16" t="n"/>
      <c r="G44" s="13" t="n"/>
      <c r="H44" s="13" t="n"/>
      <c r="I44" s="17" t="n"/>
      <c r="J44" s="16" t="n"/>
      <c r="K44" s="14" t="n"/>
      <c r="L44" s="16" t="n"/>
      <c r="M44" s="18" t="n"/>
      <c r="N44" s="19" t="n"/>
      <c r="O44" s="16" t="n"/>
      <c r="P44" s="10">
        <f>IF($A44="","",IFERROR(VLOOKUP($F44,Assumptions!$G$5:$H$8,2,FALSE),""))</f>
        <v/>
      </c>
      <c r="Q44" s="8">
        <f>IF(OR($A44="",$N44="",$I44=""),"",IFERROR($N44/$I44,""))</f>
        <v/>
      </c>
      <c r="R44" s="22">
        <f>IF($A44="","",IFERROR(IF(COUNTIF($A$5:$A$104,$A44)&gt;1,"Duplicate ID",IF(OR($B44="",$C44="",$D44="",$E44="",$F44="",$G44="",$H44="",$I44="",$J44="",$M44="",$O44=""),"Complete required fields",IF(AND($K44&lt;&gt;"",OR($L44="",$L44="Unassigned")),"Assign access responsibility",IF($I44&gt;Assumptions!$B$6,"Check site quantity",IF($M44&gt;Assumptions!$B$8,"Check survey hours",IF(AND($N44&lt;&gt;"",$N44&gt;Assumptions!$B$10),"Review quote amount",IF(AND($O44&lt;&gt;"Quoted",$O44&lt;&gt;"Closed",TODAY()-$D44&gt;Assumptions!$B$9),"Check follow-up","Ready for review"))))))),"Check entered values"))</f>
        <v/>
      </c>
    </row>
    <row r="45" ht="32" customHeight="1">
      <c r="A45" s="13" t="n"/>
      <c r="B45" s="13" t="n"/>
      <c r="C45" s="14" t="n"/>
      <c r="D45" s="27" t="n"/>
      <c r="E45" s="16" t="n"/>
      <c r="F45" s="16" t="n"/>
      <c r="G45" s="13" t="n"/>
      <c r="H45" s="13" t="n"/>
      <c r="I45" s="17" t="n"/>
      <c r="J45" s="16" t="n"/>
      <c r="K45" s="14" t="n"/>
      <c r="L45" s="16" t="n"/>
      <c r="M45" s="18" t="n"/>
      <c r="N45" s="19" t="n"/>
      <c r="O45" s="16" t="n"/>
      <c r="P45" s="20">
        <f>IF($A45="","",IFERROR(VLOOKUP($F45,Assumptions!$G$5:$H$8,2,FALSE),""))</f>
        <v/>
      </c>
      <c r="Q45" s="11">
        <f>IF(OR($A45="",$N45="",$I45=""),"",IFERROR($N45/$I45,""))</f>
        <v/>
      </c>
      <c r="R45" s="21">
        <f>IF($A45="","",IFERROR(IF(COUNTIF($A$5:$A$104,$A45)&gt;1,"Duplicate ID",IF(OR($B45="",$C45="",$D45="",$E45="",$F45="",$G45="",$H45="",$I45="",$J45="",$M45="",$O45=""),"Complete required fields",IF(AND($K45&lt;&gt;"",OR($L45="",$L45="Unassigned")),"Assign access responsibility",IF($I45&gt;Assumptions!$B$6,"Check site quantity",IF($M45&gt;Assumptions!$B$8,"Check survey hours",IF(AND($N45&lt;&gt;"",$N45&gt;Assumptions!$B$10),"Review quote amount",IF(AND($O45&lt;&gt;"Quoted",$O45&lt;&gt;"Closed",TODAY()-$D45&gt;Assumptions!$B$9),"Check follow-up","Ready for review"))))))),"Check entered values"))</f>
        <v/>
      </c>
    </row>
    <row r="46" ht="32" customHeight="1">
      <c r="A46" s="13" t="n"/>
      <c r="B46" s="13" t="n"/>
      <c r="C46" s="14" t="n"/>
      <c r="D46" s="27" t="n"/>
      <c r="E46" s="16" t="n"/>
      <c r="F46" s="16" t="n"/>
      <c r="G46" s="13" t="n"/>
      <c r="H46" s="13" t="n"/>
      <c r="I46" s="17" t="n"/>
      <c r="J46" s="16" t="n"/>
      <c r="K46" s="14" t="n"/>
      <c r="L46" s="16" t="n"/>
      <c r="M46" s="18" t="n"/>
      <c r="N46" s="19" t="n"/>
      <c r="O46" s="16" t="n"/>
      <c r="P46" s="10">
        <f>IF($A46="","",IFERROR(VLOOKUP($F46,Assumptions!$G$5:$H$8,2,FALSE),""))</f>
        <v/>
      </c>
      <c r="Q46" s="8">
        <f>IF(OR($A46="",$N46="",$I46=""),"",IFERROR($N46/$I46,""))</f>
        <v/>
      </c>
      <c r="R46" s="22">
        <f>IF($A46="","",IFERROR(IF(COUNTIF($A$5:$A$104,$A46)&gt;1,"Duplicate ID",IF(OR($B46="",$C46="",$D46="",$E46="",$F46="",$G46="",$H46="",$I46="",$J46="",$M46="",$O46=""),"Complete required fields",IF(AND($K46&lt;&gt;"",OR($L46="",$L46="Unassigned")),"Assign access responsibility",IF($I46&gt;Assumptions!$B$6,"Check site quantity",IF($M46&gt;Assumptions!$B$8,"Check survey hours",IF(AND($N46&lt;&gt;"",$N46&gt;Assumptions!$B$10),"Review quote amount",IF(AND($O46&lt;&gt;"Quoted",$O46&lt;&gt;"Closed",TODAY()-$D46&gt;Assumptions!$B$9),"Check follow-up","Ready for review"))))))),"Check entered values"))</f>
        <v/>
      </c>
    </row>
    <row r="47" ht="32" customHeight="1">
      <c r="A47" s="13" t="n"/>
      <c r="B47" s="13" t="n"/>
      <c r="C47" s="14" t="n"/>
      <c r="D47" s="27" t="n"/>
      <c r="E47" s="16" t="n"/>
      <c r="F47" s="16" t="n"/>
      <c r="G47" s="13" t="n"/>
      <c r="H47" s="13" t="n"/>
      <c r="I47" s="17" t="n"/>
      <c r="J47" s="16" t="n"/>
      <c r="K47" s="14" t="n"/>
      <c r="L47" s="16" t="n"/>
      <c r="M47" s="18" t="n"/>
      <c r="N47" s="19" t="n"/>
      <c r="O47" s="16" t="n"/>
      <c r="P47" s="20">
        <f>IF($A47="","",IFERROR(VLOOKUP($F47,Assumptions!$G$5:$H$8,2,FALSE),""))</f>
        <v/>
      </c>
      <c r="Q47" s="11">
        <f>IF(OR($A47="",$N47="",$I47=""),"",IFERROR($N47/$I47,""))</f>
        <v/>
      </c>
      <c r="R47" s="21">
        <f>IF($A47="","",IFERROR(IF(COUNTIF($A$5:$A$104,$A47)&gt;1,"Duplicate ID",IF(OR($B47="",$C47="",$D47="",$E47="",$F47="",$G47="",$H47="",$I47="",$J47="",$M47="",$O47=""),"Complete required fields",IF(AND($K47&lt;&gt;"",OR($L47="",$L47="Unassigned")),"Assign access responsibility",IF($I47&gt;Assumptions!$B$6,"Check site quantity",IF($M47&gt;Assumptions!$B$8,"Check survey hours",IF(AND($N47&lt;&gt;"",$N47&gt;Assumptions!$B$10),"Review quote amount",IF(AND($O47&lt;&gt;"Quoted",$O47&lt;&gt;"Closed",TODAY()-$D47&gt;Assumptions!$B$9),"Check follow-up","Ready for review"))))))),"Check entered values"))</f>
        <v/>
      </c>
    </row>
    <row r="48" ht="32" customHeight="1">
      <c r="A48" s="13" t="n"/>
      <c r="B48" s="13" t="n"/>
      <c r="C48" s="14" t="n"/>
      <c r="D48" s="27" t="n"/>
      <c r="E48" s="16" t="n"/>
      <c r="F48" s="16" t="n"/>
      <c r="G48" s="13" t="n"/>
      <c r="H48" s="13" t="n"/>
      <c r="I48" s="17" t="n"/>
      <c r="J48" s="16" t="n"/>
      <c r="K48" s="14" t="n"/>
      <c r="L48" s="16" t="n"/>
      <c r="M48" s="18" t="n"/>
      <c r="N48" s="19" t="n"/>
      <c r="O48" s="16" t="n"/>
      <c r="P48" s="10">
        <f>IF($A48="","",IFERROR(VLOOKUP($F48,Assumptions!$G$5:$H$8,2,FALSE),""))</f>
        <v/>
      </c>
      <c r="Q48" s="8">
        <f>IF(OR($A48="",$N48="",$I48=""),"",IFERROR($N48/$I48,""))</f>
        <v/>
      </c>
      <c r="R48" s="22">
        <f>IF($A48="","",IFERROR(IF(COUNTIF($A$5:$A$104,$A48)&gt;1,"Duplicate ID",IF(OR($B48="",$C48="",$D48="",$E48="",$F48="",$G48="",$H48="",$I48="",$J48="",$M48="",$O48=""),"Complete required fields",IF(AND($K48&lt;&gt;"",OR($L48="",$L48="Unassigned")),"Assign access responsibility",IF($I48&gt;Assumptions!$B$6,"Check site quantity",IF($M48&gt;Assumptions!$B$8,"Check survey hours",IF(AND($N48&lt;&gt;"",$N48&gt;Assumptions!$B$10),"Review quote amount",IF(AND($O48&lt;&gt;"Quoted",$O48&lt;&gt;"Closed",TODAY()-$D48&gt;Assumptions!$B$9),"Check follow-up","Ready for review"))))))),"Check entered values"))</f>
        <v/>
      </c>
    </row>
    <row r="49" ht="32" customHeight="1">
      <c r="A49" s="13" t="n"/>
      <c r="B49" s="13" t="n"/>
      <c r="C49" s="14" t="n"/>
      <c r="D49" s="27" t="n"/>
      <c r="E49" s="16" t="n"/>
      <c r="F49" s="16" t="n"/>
      <c r="G49" s="13" t="n"/>
      <c r="H49" s="13" t="n"/>
      <c r="I49" s="17" t="n"/>
      <c r="J49" s="16" t="n"/>
      <c r="K49" s="14" t="n"/>
      <c r="L49" s="16" t="n"/>
      <c r="M49" s="18" t="n"/>
      <c r="N49" s="19" t="n"/>
      <c r="O49" s="16" t="n"/>
      <c r="P49" s="20">
        <f>IF($A49="","",IFERROR(VLOOKUP($F49,Assumptions!$G$5:$H$8,2,FALSE),""))</f>
        <v/>
      </c>
      <c r="Q49" s="11">
        <f>IF(OR($A49="",$N49="",$I49=""),"",IFERROR($N49/$I49,""))</f>
        <v/>
      </c>
      <c r="R49" s="21">
        <f>IF($A49="","",IFERROR(IF(COUNTIF($A$5:$A$104,$A49)&gt;1,"Duplicate ID",IF(OR($B49="",$C49="",$D49="",$E49="",$F49="",$G49="",$H49="",$I49="",$J49="",$M49="",$O49=""),"Complete required fields",IF(AND($K49&lt;&gt;"",OR($L49="",$L49="Unassigned")),"Assign access responsibility",IF($I49&gt;Assumptions!$B$6,"Check site quantity",IF($M49&gt;Assumptions!$B$8,"Check survey hours",IF(AND($N49&lt;&gt;"",$N49&gt;Assumptions!$B$10),"Review quote amount",IF(AND($O49&lt;&gt;"Quoted",$O49&lt;&gt;"Closed",TODAY()-$D49&gt;Assumptions!$B$9),"Check follow-up","Ready for review"))))))),"Check entered values"))</f>
        <v/>
      </c>
    </row>
    <row r="50" ht="32" customHeight="1">
      <c r="A50" s="13" t="n"/>
      <c r="B50" s="13" t="n"/>
      <c r="C50" s="14" t="n"/>
      <c r="D50" s="27" t="n"/>
      <c r="E50" s="16" t="n"/>
      <c r="F50" s="16" t="n"/>
      <c r="G50" s="13" t="n"/>
      <c r="H50" s="13" t="n"/>
      <c r="I50" s="17" t="n"/>
      <c r="J50" s="16" t="n"/>
      <c r="K50" s="14" t="n"/>
      <c r="L50" s="16" t="n"/>
      <c r="M50" s="18" t="n"/>
      <c r="N50" s="19" t="n"/>
      <c r="O50" s="16" t="n"/>
      <c r="P50" s="10">
        <f>IF($A50="","",IFERROR(VLOOKUP($F50,Assumptions!$G$5:$H$8,2,FALSE),""))</f>
        <v/>
      </c>
      <c r="Q50" s="8">
        <f>IF(OR($A50="",$N50="",$I50=""),"",IFERROR($N50/$I50,""))</f>
        <v/>
      </c>
      <c r="R50" s="22">
        <f>IF($A50="","",IFERROR(IF(COUNTIF($A$5:$A$104,$A50)&gt;1,"Duplicate ID",IF(OR($B50="",$C50="",$D50="",$E50="",$F50="",$G50="",$H50="",$I50="",$J50="",$M50="",$O50=""),"Complete required fields",IF(AND($K50&lt;&gt;"",OR($L50="",$L50="Unassigned")),"Assign access responsibility",IF($I50&gt;Assumptions!$B$6,"Check site quantity",IF($M50&gt;Assumptions!$B$8,"Check survey hours",IF(AND($N50&lt;&gt;"",$N50&gt;Assumptions!$B$10),"Review quote amount",IF(AND($O50&lt;&gt;"Quoted",$O50&lt;&gt;"Closed",TODAY()-$D50&gt;Assumptions!$B$9),"Check follow-up","Ready for review"))))))),"Check entered values"))</f>
        <v/>
      </c>
    </row>
    <row r="51" ht="32" customHeight="1">
      <c r="A51" s="13" t="n"/>
      <c r="B51" s="13" t="n"/>
      <c r="C51" s="14" t="n"/>
      <c r="D51" s="27" t="n"/>
      <c r="E51" s="16" t="n"/>
      <c r="F51" s="16" t="n"/>
      <c r="G51" s="13" t="n"/>
      <c r="H51" s="13" t="n"/>
      <c r="I51" s="17" t="n"/>
      <c r="J51" s="16" t="n"/>
      <c r="K51" s="14" t="n"/>
      <c r="L51" s="16" t="n"/>
      <c r="M51" s="18" t="n"/>
      <c r="N51" s="19" t="n"/>
      <c r="O51" s="16" t="n"/>
      <c r="P51" s="20">
        <f>IF($A51="","",IFERROR(VLOOKUP($F51,Assumptions!$G$5:$H$8,2,FALSE),""))</f>
        <v/>
      </c>
      <c r="Q51" s="11">
        <f>IF(OR($A51="",$N51="",$I51=""),"",IFERROR($N51/$I51,""))</f>
        <v/>
      </c>
      <c r="R51" s="21">
        <f>IF($A51="","",IFERROR(IF(COUNTIF($A$5:$A$104,$A51)&gt;1,"Duplicate ID",IF(OR($B51="",$C51="",$D51="",$E51="",$F51="",$G51="",$H51="",$I51="",$J51="",$M51="",$O51=""),"Complete required fields",IF(AND($K51&lt;&gt;"",OR($L51="",$L51="Unassigned")),"Assign access responsibility",IF($I51&gt;Assumptions!$B$6,"Check site quantity",IF($M51&gt;Assumptions!$B$8,"Check survey hours",IF(AND($N51&lt;&gt;"",$N51&gt;Assumptions!$B$10),"Review quote amount",IF(AND($O51&lt;&gt;"Quoted",$O51&lt;&gt;"Closed",TODAY()-$D51&gt;Assumptions!$B$9),"Check follow-up","Ready for review"))))))),"Check entered values"))</f>
        <v/>
      </c>
    </row>
    <row r="52" ht="32" customHeight="1">
      <c r="A52" s="13" t="n"/>
      <c r="B52" s="13" t="n"/>
      <c r="C52" s="14" t="n"/>
      <c r="D52" s="27" t="n"/>
      <c r="E52" s="16" t="n"/>
      <c r="F52" s="16" t="n"/>
      <c r="G52" s="13" t="n"/>
      <c r="H52" s="13" t="n"/>
      <c r="I52" s="17" t="n"/>
      <c r="J52" s="16" t="n"/>
      <c r="K52" s="14" t="n"/>
      <c r="L52" s="16" t="n"/>
      <c r="M52" s="18" t="n"/>
      <c r="N52" s="19" t="n"/>
      <c r="O52" s="16" t="n"/>
      <c r="P52" s="10">
        <f>IF($A52="","",IFERROR(VLOOKUP($F52,Assumptions!$G$5:$H$8,2,FALSE),""))</f>
        <v/>
      </c>
      <c r="Q52" s="8">
        <f>IF(OR($A52="",$N52="",$I52=""),"",IFERROR($N52/$I52,""))</f>
        <v/>
      </c>
      <c r="R52" s="22">
        <f>IF($A52="","",IFERROR(IF(COUNTIF($A$5:$A$104,$A52)&gt;1,"Duplicate ID",IF(OR($B52="",$C52="",$D52="",$E52="",$F52="",$G52="",$H52="",$I52="",$J52="",$M52="",$O52=""),"Complete required fields",IF(AND($K52&lt;&gt;"",OR($L52="",$L52="Unassigned")),"Assign access responsibility",IF($I52&gt;Assumptions!$B$6,"Check site quantity",IF($M52&gt;Assumptions!$B$8,"Check survey hours",IF(AND($N52&lt;&gt;"",$N52&gt;Assumptions!$B$10),"Review quote amount",IF(AND($O52&lt;&gt;"Quoted",$O52&lt;&gt;"Closed",TODAY()-$D52&gt;Assumptions!$B$9),"Check follow-up","Ready for review"))))))),"Check entered values"))</f>
        <v/>
      </c>
    </row>
    <row r="53" ht="32" customHeight="1">
      <c r="A53" s="13" t="n"/>
      <c r="B53" s="13" t="n"/>
      <c r="C53" s="14" t="n"/>
      <c r="D53" s="27" t="n"/>
      <c r="E53" s="16" t="n"/>
      <c r="F53" s="16" t="n"/>
      <c r="G53" s="13" t="n"/>
      <c r="H53" s="13" t="n"/>
      <c r="I53" s="17" t="n"/>
      <c r="J53" s="16" t="n"/>
      <c r="K53" s="14" t="n"/>
      <c r="L53" s="16" t="n"/>
      <c r="M53" s="18" t="n"/>
      <c r="N53" s="19" t="n"/>
      <c r="O53" s="16" t="n"/>
      <c r="P53" s="20">
        <f>IF($A53="","",IFERROR(VLOOKUP($F53,Assumptions!$G$5:$H$8,2,FALSE),""))</f>
        <v/>
      </c>
      <c r="Q53" s="11">
        <f>IF(OR($A53="",$N53="",$I53=""),"",IFERROR($N53/$I53,""))</f>
        <v/>
      </c>
      <c r="R53" s="21">
        <f>IF($A53="","",IFERROR(IF(COUNTIF($A$5:$A$104,$A53)&gt;1,"Duplicate ID",IF(OR($B53="",$C53="",$D53="",$E53="",$F53="",$G53="",$H53="",$I53="",$J53="",$M53="",$O53=""),"Complete required fields",IF(AND($K53&lt;&gt;"",OR($L53="",$L53="Unassigned")),"Assign access responsibility",IF($I53&gt;Assumptions!$B$6,"Check site quantity",IF($M53&gt;Assumptions!$B$8,"Check survey hours",IF(AND($N53&lt;&gt;"",$N53&gt;Assumptions!$B$10),"Review quote amount",IF(AND($O53&lt;&gt;"Quoted",$O53&lt;&gt;"Closed",TODAY()-$D53&gt;Assumptions!$B$9),"Check follow-up","Ready for review"))))))),"Check entered values"))</f>
        <v/>
      </c>
    </row>
    <row r="54" ht="32" customHeight="1">
      <c r="A54" s="13" t="n"/>
      <c r="B54" s="13" t="n"/>
      <c r="C54" s="14" t="n"/>
      <c r="D54" s="27" t="n"/>
      <c r="E54" s="16" t="n"/>
      <c r="F54" s="16" t="n"/>
      <c r="G54" s="13" t="n"/>
      <c r="H54" s="13" t="n"/>
      <c r="I54" s="17" t="n"/>
      <c r="J54" s="16" t="n"/>
      <c r="K54" s="14" t="n"/>
      <c r="L54" s="16" t="n"/>
      <c r="M54" s="18" t="n"/>
      <c r="N54" s="19" t="n"/>
      <c r="O54" s="16" t="n"/>
      <c r="P54" s="10">
        <f>IF($A54="","",IFERROR(VLOOKUP($F54,Assumptions!$G$5:$H$8,2,FALSE),""))</f>
        <v/>
      </c>
      <c r="Q54" s="8">
        <f>IF(OR($A54="",$N54="",$I54=""),"",IFERROR($N54/$I54,""))</f>
        <v/>
      </c>
      <c r="R54" s="22">
        <f>IF($A54="","",IFERROR(IF(COUNTIF($A$5:$A$104,$A54)&gt;1,"Duplicate ID",IF(OR($B54="",$C54="",$D54="",$E54="",$F54="",$G54="",$H54="",$I54="",$J54="",$M54="",$O54=""),"Complete required fields",IF(AND($K54&lt;&gt;"",OR($L54="",$L54="Unassigned")),"Assign access responsibility",IF($I54&gt;Assumptions!$B$6,"Check site quantity",IF($M54&gt;Assumptions!$B$8,"Check survey hours",IF(AND($N54&lt;&gt;"",$N54&gt;Assumptions!$B$10),"Review quote amount",IF(AND($O54&lt;&gt;"Quoted",$O54&lt;&gt;"Closed",TODAY()-$D54&gt;Assumptions!$B$9),"Check follow-up","Ready for review"))))))),"Check entered values"))</f>
        <v/>
      </c>
    </row>
    <row r="55" ht="32" customHeight="1">
      <c r="A55" s="13" t="n"/>
      <c r="B55" s="13" t="n"/>
      <c r="C55" s="14" t="n"/>
      <c r="D55" s="27" t="n"/>
      <c r="E55" s="16" t="n"/>
      <c r="F55" s="16" t="n"/>
      <c r="G55" s="13" t="n"/>
      <c r="H55" s="13" t="n"/>
      <c r="I55" s="17" t="n"/>
      <c r="J55" s="16" t="n"/>
      <c r="K55" s="14" t="n"/>
      <c r="L55" s="16" t="n"/>
      <c r="M55" s="18" t="n"/>
      <c r="N55" s="19" t="n"/>
      <c r="O55" s="16" t="n"/>
      <c r="P55" s="20">
        <f>IF($A55="","",IFERROR(VLOOKUP($F55,Assumptions!$G$5:$H$8,2,FALSE),""))</f>
        <v/>
      </c>
      <c r="Q55" s="11">
        <f>IF(OR($A55="",$N55="",$I55=""),"",IFERROR($N55/$I55,""))</f>
        <v/>
      </c>
      <c r="R55" s="21">
        <f>IF($A55="","",IFERROR(IF(COUNTIF($A$5:$A$104,$A55)&gt;1,"Duplicate ID",IF(OR($B55="",$C55="",$D55="",$E55="",$F55="",$G55="",$H55="",$I55="",$J55="",$M55="",$O55=""),"Complete required fields",IF(AND($K55&lt;&gt;"",OR($L55="",$L55="Unassigned")),"Assign access responsibility",IF($I55&gt;Assumptions!$B$6,"Check site quantity",IF($M55&gt;Assumptions!$B$8,"Check survey hours",IF(AND($N55&lt;&gt;"",$N55&gt;Assumptions!$B$10),"Review quote amount",IF(AND($O55&lt;&gt;"Quoted",$O55&lt;&gt;"Closed",TODAY()-$D55&gt;Assumptions!$B$9),"Check follow-up","Ready for review"))))))),"Check entered values"))</f>
        <v/>
      </c>
    </row>
    <row r="56" ht="32" customHeight="1">
      <c r="A56" s="13" t="n"/>
      <c r="B56" s="13" t="n"/>
      <c r="C56" s="14" t="n"/>
      <c r="D56" s="27" t="n"/>
      <c r="E56" s="16" t="n"/>
      <c r="F56" s="16" t="n"/>
      <c r="G56" s="13" t="n"/>
      <c r="H56" s="13" t="n"/>
      <c r="I56" s="17" t="n"/>
      <c r="J56" s="16" t="n"/>
      <c r="K56" s="14" t="n"/>
      <c r="L56" s="16" t="n"/>
      <c r="M56" s="18" t="n"/>
      <c r="N56" s="19" t="n"/>
      <c r="O56" s="16" t="n"/>
      <c r="P56" s="10">
        <f>IF($A56="","",IFERROR(VLOOKUP($F56,Assumptions!$G$5:$H$8,2,FALSE),""))</f>
        <v/>
      </c>
      <c r="Q56" s="8">
        <f>IF(OR($A56="",$N56="",$I56=""),"",IFERROR($N56/$I56,""))</f>
        <v/>
      </c>
      <c r="R56" s="22">
        <f>IF($A56="","",IFERROR(IF(COUNTIF($A$5:$A$104,$A56)&gt;1,"Duplicate ID",IF(OR($B56="",$C56="",$D56="",$E56="",$F56="",$G56="",$H56="",$I56="",$J56="",$M56="",$O56=""),"Complete required fields",IF(AND($K56&lt;&gt;"",OR($L56="",$L56="Unassigned")),"Assign access responsibility",IF($I56&gt;Assumptions!$B$6,"Check site quantity",IF($M56&gt;Assumptions!$B$8,"Check survey hours",IF(AND($N56&lt;&gt;"",$N56&gt;Assumptions!$B$10),"Review quote amount",IF(AND($O56&lt;&gt;"Quoted",$O56&lt;&gt;"Closed",TODAY()-$D56&gt;Assumptions!$B$9),"Check follow-up","Ready for review"))))))),"Check entered values"))</f>
        <v/>
      </c>
    </row>
    <row r="57" ht="32" customHeight="1">
      <c r="A57" s="13" t="n"/>
      <c r="B57" s="13" t="n"/>
      <c r="C57" s="14" t="n"/>
      <c r="D57" s="27" t="n"/>
      <c r="E57" s="16" t="n"/>
      <c r="F57" s="16" t="n"/>
      <c r="G57" s="13" t="n"/>
      <c r="H57" s="13" t="n"/>
      <c r="I57" s="17" t="n"/>
      <c r="J57" s="16" t="n"/>
      <c r="K57" s="14" t="n"/>
      <c r="L57" s="16" t="n"/>
      <c r="M57" s="18" t="n"/>
      <c r="N57" s="19" t="n"/>
      <c r="O57" s="16" t="n"/>
      <c r="P57" s="20">
        <f>IF($A57="","",IFERROR(VLOOKUP($F57,Assumptions!$G$5:$H$8,2,FALSE),""))</f>
        <v/>
      </c>
      <c r="Q57" s="11">
        <f>IF(OR($A57="",$N57="",$I57=""),"",IFERROR($N57/$I57,""))</f>
        <v/>
      </c>
      <c r="R57" s="21">
        <f>IF($A57="","",IFERROR(IF(COUNTIF($A$5:$A$104,$A57)&gt;1,"Duplicate ID",IF(OR($B57="",$C57="",$D57="",$E57="",$F57="",$G57="",$H57="",$I57="",$J57="",$M57="",$O57=""),"Complete required fields",IF(AND($K57&lt;&gt;"",OR($L57="",$L57="Unassigned")),"Assign access responsibility",IF($I57&gt;Assumptions!$B$6,"Check site quantity",IF($M57&gt;Assumptions!$B$8,"Check survey hours",IF(AND($N57&lt;&gt;"",$N57&gt;Assumptions!$B$10),"Review quote amount",IF(AND($O57&lt;&gt;"Quoted",$O57&lt;&gt;"Closed",TODAY()-$D57&gt;Assumptions!$B$9),"Check follow-up","Ready for review"))))))),"Check entered values"))</f>
        <v/>
      </c>
    </row>
    <row r="58" ht="32" customHeight="1">
      <c r="A58" s="13" t="n"/>
      <c r="B58" s="13" t="n"/>
      <c r="C58" s="14" t="n"/>
      <c r="D58" s="27" t="n"/>
      <c r="E58" s="16" t="n"/>
      <c r="F58" s="16" t="n"/>
      <c r="G58" s="13" t="n"/>
      <c r="H58" s="13" t="n"/>
      <c r="I58" s="17" t="n"/>
      <c r="J58" s="16" t="n"/>
      <c r="K58" s="14" t="n"/>
      <c r="L58" s="16" t="n"/>
      <c r="M58" s="18" t="n"/>
      <c r="N58" s="19" t="n"/>
      <c r="O58" s="16" t="n"/>
      <c r="P58" s="10">
        <f>IF($A58="","",IFERROR(VLOOKUP($F58,Assumptions!$G$5:$H$8,2,FALSE),""))</f>
        <v/>
      </c>
      <c r="Q58" s="8">
        <f>IF(OR($A58="",$N58="",$I58=""),"",IFERROR($N58/$I58,""))</f>
        <v/>
      </c>
      <c r="R58" s="22">
        <f>IF($A58="","",IFERROR(IF(COUNTIF($A$5:$A$104,$A58)&gt;1,"Duplicate ID",IF(OR($B58="",$C58="",$D58="",$E58="",$F58="",$G58="",$H58="",$I58="",$J58="",$M58="",$O58=""),"Complete required fields",IF(AND($K58&lt;&gt;"",OR($L58="",$L58="Unassigned")),"Assign access responsibility",IF($I58&gt;Assumptions!$B$6,"Check site quantity",IF($M58&gt;Assumptions!$B$8,"Check survey hours",IF(AND($N58&lt;&gt;"",$N58&gt;Assumptions!$B$10),"Review quote amount",IF(AND($O58&lt;&gt;"Quoted",$O58&lt;&gt;"Closed",TODAY()-$D58&gt;Assumptions!$B$9),"Check follow-up","Ready for review"))))))),"Check entered values"))</f>
        <v/>
      </c>
    </row>
    <row r="59" ht="32" customHeight="1">
      <c r="A59" s="13" t="n"/>
      <c r="B59" s="13" t="n"/>
      <c r="C59" s="14" t="n"/>
      <c r="D59" s="27" t="n"/>
      <c r="E59" s="16" t="n"/>
      <c r="F59" s="16" t="n"/>
      <c r="G59" s="13" t="n"/>
      <c r="H59" s="13" t="n"/>
      <c r="I59" s="17" t="n"/>
      <c r="J59" s="16" t="n"/>
      <c r="K59" s="14" t="n"/>
      <c r="L59" s="16" t="n"/>
      <c r="M59" s="18" t="n"/>
      <c r="N59" s="19" t="n"/>
      <c r="O59" s="16" t="n"/>
      <c r="P59" s="20">
        <f>IF($A59="","",IFERROR(VLOOKUP($F59,Assumptions!$G$5:$H$8,2,FALSE),""))</f>
        <v/>
      </c>
      <c r="Q59" s="11">
        <f>IF(OR($A59="",$N59="",$I59=""),"",IFERROR($N59/$I59,""))</f>
        <v/>
      </c>
      <c r="R59" s="21">
        <f>IF($A59="","",IFERROR(IF(COUNTIF($A$5:$A$104,$A59)&gt;1,"Duplicate ID",IF(OR($B59="",$C59="",$D59="",$E59="",$F59="",$G59="",$H59="",$I59="",$J59="",$M59="",$O59=""),"Complete required fields",IF(AND($K59&lt;&gt;"",OR($L59="",$L59="Unassigned")),"Assign access responsibility",IF($I59&gt;Assumptions!$B$6,"Check site quantity",IF($M59&gt;Assumptions!$B$8,"Check survey hours",IF(AND($N59&lt;&gt;"",$N59&gt;Assumptions!$B$10),"Review quote amount",IF(AND($O59&lt;&gt;"Quoted",$O59&lt;&gt;"Closed",TODAY()-$D59&gt;Assumptions!$B$9),"Check follow-up","Ready for review"))))))),"Check entered values"))</f>
        <v/>
      </c>
    </row>
    <row r="60" ht="32" customHeight="1">
      <c r="A60" s="13" t="n"/>
      <c r="B60" s="13" t="n"/>
      <c r="C60" s="14" t="n"/>
      <c r="D60" s="27" t="n"/>
      <c r="E60" s="16" t="n"/>
      <c r="F60" s="16" t="n"/>
      <c r="G60" s="13" t="n"/>
      <c r="H60" s="13" t="n"/>
      <c r="I60" s="17" t="n"/>
      <c r="J60" s="16" t="n"/>
      <c r="K60" s="14" t="n"/>
      <c r="L60" s="16" t="n"/>
      <c r="M60" s="18" t="n"/>
      <c r="N60" s="19" t="n"/>
      <c r="O60" s="16" t="n"/>
      <c r="P60" s="10">
        <f>IF($A60="","",IFERROR(VLOOKUP($F60,Assumptions!$G$5:$H$8,2,FALSE),""))</f>
        <v/>
      </c>
      <c r="Q60" s="8">
        <f>IF(OR($A60="",$N60="",$I60=""),"",IFERROR($N60/$I60,""))</f>
        <v/>
      </c>
      <c r="R60" s="22">
        <f>IF($A60="","",IFERROR(IF(COUNTIF($A$5:$A$104,$A60)&gt;1,"Duplicate ID",IF(OR($B60="",$C60="",$D60="",$E60="",$F60="",$G60="",$H60="",$I60="",$J60="",$M60="",$O60=""),"Complete required fields",IF(AND($K60&lt;&gt;"",OR($L60="",$L60="Unassigned")),"Assign access responsibility",IF($I60&gt;Assumptions!$B$6,"Check site quantity",IF($M60&gt;Assumptions!$B$8,"Check survey hours",IF(AND($N60&lt;&gt;"",$N60&gt;Assumptions!$B$10),"Review quote amount",IF(AND($O60&lt;&gt;"Quoted",$O60&lt;&gt;"Closed",TODAY()-$D60&gt;Assumptions!$B$9),"Check follow-up","Ready for review"))))))),"Check entered values"))</f>
        <v/>
      </c>
    </row>
    <row r="61" ht="32" customHeight="1">
      <c r="A61" s="13" t="n"/>
      <c r="B61" s="13" t="n"/>
      <c r="C61" s="14" t="n"/>
      <c r="D61" s="27" t="n"/>
      <c r="E61" s="16" t="n"/>
      <c r="F61" s="16" t="n"/>
      <c r="G61" s="13" t="n"/>
      <c r="H61" s="13" t="n"/>
      <c r="I61" s="17" t="n"/>
      <c r="J61" s="16" t="n"/>
      <c r="K61" s="14" t="n"/>
      <c r="L61" s="16" t="n"/>
      <c r="M61" s="18" t="n"/>
      <c r="N61" s="19" t="n"/>
      <c r="O61" s="16" t="n"/>
      <c r="P61" s="20">
        <f>IF($A61="","",IFERROR(VLOOKUP($F61,Assumptions!$G$5:$H$8,2,FALSE),""))</f>
        <v/>
      </c>
      <c r="Q61" s="11">
        <f>IF(OR($A61="",$N61="",$I61=""),"",IFERROR($N61/$I61,""))</f>
        <v/>
      </c>
      <c r="R61" s="21">
        <f>IF($A61="","",IFERROR(IF(COUNTIF($A$5:$A$104,$A61)&gt;1,"Duplicate ID",IF(OR($B61="",$C61="",$D61="",$E61="",$F61="",$G61="",$H61="",$I61="",$J61="",$M61="",$O61=""),"Complete required fields",IF(AND($K61&lt;&gt;"",OR($L61="",$L61="Unassigned")),"Assign access responsibility",IF($I61&gt;Assumptions!$B$6,"Check site quantity",IF($M61&gt;Assumptions!$B$8,"Check survey hours",IF(AND($N61&lt;&gt;"",$N61&gt;Assumptions!$B$10),"Review quote amount",IF(AND($O61&lt;&gt;"Quoted",$O61&lt;&gt;"Closed",TODAY()-$D61&gt;Assumptions!$B$9),"Check follow-up","Ready for review"))))))),"Check entered values"))</f>
        <v/>
      </c>
    </row>
    <row r="62" ht="32" customHeight="1">
      <c r="A62" s="13" t="n"/>
      <c r="B62" s="13" t="n"/>
      <c r="C62" s="14" t="n"/>
      <c r="D62" s="27" t="n"/>
      <c r="E62" s="16" t="n"/>
      <c r="F62" s="16" t="n"/>
      <c r="G62" s="13" t="n"/>
      <c r="H62" s="13" t="n"/>
      <c r="I62" s="17" t="n"/>
      <c r="J62" s="16" t="n"/>
      <c r="K62" s="14" t="n"/>
      <c r="L62" s="16" t="n"/>
      <c r="M62" s="18" t="n"/>
      <c r="N62" s="19" t="n"/>
      <c r="O62" s="16" t="n"/>
      <c r="P62" s="10">
        <f>IF($A62="","",IFERROR(VLOOKUP($F62,Assumptions!$G$5:$H$8,2,FALSE),""))</f>
        <v/>
      </c>
      <c r="Q62" s="8">
        <f>IF(OR($A62="",$N62="",$I62=""),"",IFERROR($N62/$I62,""))</f>
        <v/>
      </c>
      <c r="R62" s="22">
        <f>IF($A62="","",IFERROR(IF(COUNTIF($A$5:$A$104,$A62)&gt;1,"Duplicate ID",IF(OR($B62="",$C62="",$D62="",$E62="",$F62="",$G62="",$H62="",$I62="",$J62="",$M62="",$O62=""),"Complete required fields",IF(AND($K62&lt;&gt;"",OR($L62="",$L62="Unassigned")),"Assign access responsibility",IF($I62&gt;Assumptions!$B$6,"Check site quantity",IF($M62&gt;Assumptions!$B$8,"Check survey hours",IF(AND($N62&lt;&gt;"",$N62&gt;Assumptions!$B$10),"Review quote amount",IF(AND($O62&lt;&gt;"Quoted",$O62&lt;&gt;"Closed",TODAY()-$D62&gt;Assumptions!$B$9),"Check follow-up","Ready for review"))))))),"Check entered values"))</f>
        <v/>
      </c>
    </row>
    <row r="63" ht="32" customHeight="1">
      <c r="A63" s="13" t="n"/>
      <c r="B63" s="13" t="n"/>
      <c r="C63" s="14" t="n"/>
      <c r="D63" s="27" t="n"/>
      <c r="E63" s="16" t="n"/>
      <c r="F63" s="16" t="n"/>
      <c r="G63" s="13" t="n"/>
      <c r="H63" s="13" t="n"/>
      <c r="I63" s="17" t="n"/>
      <c r="J63" s="16" t="n"/>
      <c r="K63" s="14" t="n"/>
      <c r="L63" s="16" t="n"/>
      <c r="M63" s="18" t="n"/>
      <c r="N63" s="19" t="n"/>
      <c r="O63" s="16" t="n"/>
      <c r="P63" s="20">
        <f>IF($A63="","",IFERROR(VLOOKUP($F63,Assumptions!$G$5:$H$8,2,FALSE),""))</f>
        <v/>
      </c>
      <c r="Q63" s="11">
        <f>IF(OR($A63="",$N63="",$I63=""),"",IFERROR($N63/$I63,""))</f>
        <v/>
      </c>
      <c r="R63" s="21">
        <f>IF($A63="","",IFERROR(IF(COUNTIF($A$5:$A$104,$A63)&gt;1,"Duplicate ID",IF(OR($B63="",$C63="",$D63="",$E63="",$F63="",$G63="",$H63="",$I63="",$J63="",$M63="",$O63=""),"Complete required fields",IF(AND($K63&lt;&gt;"",OR($L63="",$L63="Unassigned")),"Assign access responsibility",IF($I63&gt;Assumptions!$B$6,"Check site quantity",IF($M63&gt;Assumptions!$B$8,"Check survey hours",IF(AND($N63&lt;&gt;"",$N63&gt;Assumptions!$B$10),"Review quote amount",IF(AND($O63&lt;&gt;"Quoted",$O63&lt;&gt;"Closed",TODAY()-$D63&gt;Assumptions!$B$9),"Check follow-up","Ready for review"))))))),"Check entered values"))</f>
        <v/>
      </c>
    </row>
    <row r="64" ht="32" customHeight="1">
      <c r="A64" s="13" t="n"/>
      <c r="B64" s="13" t="n"/>
      <c r="C64" s="14" t="n"/>
      <c r="D64" s="27" t="n"/>
      <c r="E64" s="16" t="n"/>
      <c r="F64" s="16" t="n"/>
      <c r="G64" s="13" t="n"/>
      <c r="H64" s="13" t="n"/>
      <c r="I64" s="17" t="n"/>
      <c r="J64" s="16" t="n"/>
      <c r="K64" s="14" t="n"/>
      <c r="L64" s="16" t="n"/>
      <c r="M64" s="18" t="n"/>
      <c r="N64" s="19" t="n"/>
      <c r="O64" s="16" t="n"/>
      <c r="P64" s="10">
        <f>IF($A64="","",IFERROR(VLOOKUP($F64,Assumptions!$G$5:$H$8,2,FALSE),""))</f>
        <v/>
      </c>
      <c r="Q64" s="8">
        <f>IF(OR($A64="",$N64="",$I64=""),"",IFERROR($N64/$I64,""))</f>
        <v/>
      </c>
      <c r="R64" s="22">
        <f>IF($A64="","",IFERROR(IF(COUNTIF($A$5:$A$104,$A64)&gt;1,"Duplicate ID",IF(OR($B64="",$C64="",$D64="",$E64="",$F64="",$G64="",$H64="",$I64="",$J64="",$M64="",$O64=""),"Complete required fields",IF(AND($K64&lt;&gt;"",OR($L64="",$L64="Unassigned")),"Assign access responsibility",IF($I64&gt;Assumptions!$B$6,"Check site quantity",IF($M64&gt;Assumptions!$B$8,"Check survey hours",IF(AND($N64&lt;&gt;"",$N64&gt;Assumptions!$B$10),"Review quote amount",IF(AND($O64&lt;&gt;"Quoted",$O64&lt;&gt;"Closed",TODAY()-$D64&gt;Assumptions!$B$9),"Check follow-up","Ready for review"))))))),"Check entered values"))</f>
        <v/>
      </c>
    </row>
    <row r="65" ht="32" customHeight="1">
      <c r="A65" s="13" t="n"/>
      <c r="B65" s="13" t="n"/>
      <c r="C65" s="14" t="n"/>
      <c r="D65" s="27" t="n"/>
      <c r="E65" s="16" t="n"/>
      <c r="F65" s="16" t="n"/>
      <c r="G65" s="13" t="n"/>
      <c r="H65" s="13" t="n"/>
      <c r="I65" s="17" t="n"/>
      <c r="J65" s="16" t="n"/>
      <c r="K65" s="14" t="n"/>
      <c r="L65" s="16" t="n"/>
      <c r="M65" s="18" t="n"/>
      <c r="N65" s="19" t="n"/>
      <c r="O65" s="16" t="n"/>
      <c r="P65" s="20">
        <f>IF($A65="","",IFERROR(VLOOKUP($F65,Assumptions!$G$5:$H$8,2,FALSE),""))</f>
        <v/>
      </c>
      <c r="Q65" s="11">
        <f>IF(OR($A65="",$N65="",$I65=""),"",IFERROR($N65/$I65,""))</f>
        <v/>
      </c>
      <c r="R65" s="21">
        <f>IF($A65="","",IFERROR(IF(COUNTIF($A$5:$A$104,$A65)&gt;1,"Duplicate ID",IF(OR($B65="",$C65="",$D65="",$E65="",$F65="",$G65="",$H65="",$I65="",$J65="",$M65="",$O65=""),"Complete required fields",IF(AND($K65&lt;&gt;"",OR($L65="",$L65="Unassigned")),"Assign access responsibility",IF($I65&gt;Assumptions!$B$6,"Check site quantity",IF($M65&gt;Assumptions!$B$8,"Check survey hours",IF(AND($N65&lt;&gt;"",$N65&gt;Assumptions!$B$10),"Review quote amount",IF(AND($O65&lt;&gt;"Quoted",$O65&lt;&gt;"Closed",TODAY()-$D65&gt;Assumptions!$B$9),"Check follow-up","Ready for review"))))))),"Check entered values"))</f>
        <v/>
      </c>
    </row>
    <row r="66" ht="32" customHeight="1">
      <c r="A66" s="13" t="n"/>
      <c r="B66" s="13" t="n"/>
      <c r="C66" s="14" t="n"/>
      <c r="D66" s="27" t="n"/>
      <c r="E66" s="16" t="n"/>
      <c r="F66" s="16" t="n"/>
      <c r="G66" s="13" t="n"/>
      <c r="H66" s="13" t="n"/>
      <c r="I66" s="17" t="n"/>
      <c r="J66" s="16" t="n"/>
      <c r="K66" s="14" t="n"/>
      <c r="L66" s="16" t="n"/>
      <c r="M66" s="18" t="n"/>
      <c r="N66" s="19" t="n"/>
      <c r="O66" s="16" t="n"/>
      <c r="P66" s="10">
        <f>IF($A66="","",IFERROR(VLOOKUP($F66,Assumptions!$G$5:$H$8,2,FALSE),""))</f>
        <v/>
      </c>
      <c r="Q66" s="8">
        <f>IF(OR($A66="",$N66="",$I66=""),"",IFERROR($N66/$I66,""))</f>
        <v/>
      </c>
      <c r="R66" s="22">
        <f>IF($A66="","",IFERROR(IF(COUNTIF($A$5:$A$104,$A66)&gt;1,"Duplicate ID",IF(OR($B66="",$C66="",$D66="",$E66="",$F66="",$G66="",$H66="",$I66="",$J66="",$M66="",$O66=""),"Complete required fields",IF(AND($K66&lt;&gt;"",OR($L66="",$L66="Unassigned")),"Assign access responsibility",IF($I66&gt;Assumptions!$B$6,"Check site quantity",IF($M66&gt;Assumptions!$B$8,"Check survey hours",IF(AND($N66&lt;&gt;"",$N66&gt;Assumptions!$B$10),"Review quote amount",IF(AND($O66&lt;&gt;"Quoted",$O66&lt;&gt;"Closed",TODAY()-$D66&gt;Assumptions!$B$9),"Check follow-up","Ready for review"))))))),"Check entered values"))</f>
        <v/>
      </c>
    </row>
    <row r="67" ht="32" customHeight="1">
      <c r="A67" s="13" t="n"/>
      <c r="B67" s="13" t="n"/>
      <c r="C67" s="14" t="n"/>
      <c r="D67" s="27" t="n"/>
      <c r="E67" s="16" t="n"/>
      <c r="F67" s="16" t="n"/>
      <c r="G67" s="13" t="n"/>
      <c r="H67" s="13" t="n"/>
      <c r="I67" s="17" t="n"/>
      <c r="J67" s="16" t="n"/>
      <c r="K67" s="14" t="n"/>
      <c r="L67" s="16" t="n"/>
      <c r="M67" s="18" t="n"/>
      <c r="N67" s="19" t="n"/>
      <c r="O67" s="16" t="n"/>
      <c r="P67" s="20">
        <f>IF($A67="","",IFERROR(VLOOKUP($F67,Assumptions!$G$5:$H$8,2,FALSE),""))</f>
        <v/>
      </c>
      <c r="Q67" s="11">
        <f>IF(OR($A67="",$N67="",$I67=""),"",IFERROR($N67/$I67,""))</f>
        <v/>
      </c>
      <c r="R67" s="21">
        <f>IF($A67="","",IFERROR(IF(COUNTIF($A$5:$A$104,$A67)&gt;1,"Duplicate ID",IF(OR($B67="",$C67="",$D67="",$E67="",$F67="",$G67="",$H67="",$I67="",$J67="",$M67="",$O67=""),"Complete required fields",IF(AND($K67&lt;&gt;"",OR($L67="",$L67="Unassigned")),"Assign access responsibility",IF($I67&gt;Assumptions!$B$6,"Check site quantity",IF($M67&gt;Assumptions!$B$8,"Check survey hours",IF(AND($N67&lt;&gt;"",$N67&gt;Assumptions!$B$10),"Review quote amount",IF(AND($O67&lt;&gt;"Quoted",$O67&lt;&gt;"Closed",TODAY()-$D67&gt;Assumptions!$B$9),"Check follow-up","Ready for review"))))))),"Check entered values"))</f>
        <v/>
      </c>
    </row>
    <row r="68" ht="32" customHeight="1">
      <c r="A68" s="13" t="n"/>
      <c r="B68" s="13" t="n"/>
      <c r="C68" s="14" t="n"/>
      <c r="D68" s="27" t="n"/>
      <c r="E68" s="16" t="n"/>
      <c r="F68" s="16" t="n"/>
      <c r="G68" s="13" t="n"/>
      <c r="H68" s="13" t="n"/>
      <c r="I68" s="17" t="n"/>
      <c r="J68" s="16" t="n"/>
      <c r="K68" s="14" t="n"/>
      <c r="L68" s="16" t="n"/>
      <c r="M68" s="18" t="n"/>
      <c r="N68" s="19" t="n"/>
      <c r="O68" s="16" t="n"/>
      <c r="P68" s="10">
        <f>IF($A68="","",IFERROR(VLOOKUP($F68,Assumptions!$G$5:$H$8,2,FALSE),""))</f>
        <v/>
      </c>
      <c r="Q68" s="8">
        <f>IF(OR($A68="",$N68="",$I68=""),"",IFERROR($N68/$I68,""))</f>
        <v/>
      </c>
      <c r="R68" s="22">
        <f>IF($A68="","",IFERROR(IF(COUNTIF($A$5:$A$104,$A68)&gt;1,"Duplicate ID",IF(OR($B68="",$C68="",$D68="",$E68="",$F68="",$G68="",$H68="",$I68="",$J68="",$M68="",$O68=""),"Complete required fields",IF(AND($K68&lt;&gt;"",OR($L68="",$L68="Unassigned")),"Assign access responsibility",IF($I68&gt;Assumptions!$B$6,"Check site quantity",IF($M68&gt;Assumptions!$B$8,"Check survey hours",IF(AND($N68&lt;&gt;"",$N68&gt;Assumptions!$B$10),"Review quote amount",IF(AND($O68&lt;&gt;"Quoted",$O68&lt;&gt;"Closed",TODAY()-$D68&gt;Assumptions!$B$9),"Check follow-up","Ready for review"))))))),"Check entered values"))</f>
        <v/>
      </c>
    </row>
    <row r="69" ht="32" customHeight="1">
      <c r="A69" s="13" t="n"/>
      <c r="B69" s="13" t="n"/>
      <c r="C69" s="14" t="n"/>
      <c r="D69" s="27" t="n"/>
      <c r="E69" s="16" t="n"/>
      <c r="F69" s="16" t="n"/>
      <c r="G69" s="13" t="n"/>
      <c r="H69" s="13" t="n"/>
      <c r="I69" s="17" t="n"/>
      <c r="J69" s="16" t="n"/>
      <c r="K69" s="14" t="n"/>
      <c r="L69" s="16" t="n"/>
      <c r="M69" s="18" t="n"/>
      <c r="N69" s="19" t="n"/>
      <c r="O69" s="16" t="n"/>
      <c r="P69" s="20">
        <f>IF($A69="","",IFERROR(VLOOKUP($F69,Assumptions!$G$5:$H$8,2,FALSE),""))</f>
        <v/>
      </c>
      <c r="Q69" s="11">
        <f>IF(OR($A69="",$N69="",$I69=""),"",IFERROR($N69/$I69,""))</f>
        <v/>
      </c>
      <c r="R69" s="21">
        <f>IF($A69="","",IFERROR(IF(COUNTIF($A$5:$A$104,$A69)&gt;1,"Duplicate ID",IF(OR($B69="",$C69="",$D69="",$E69="",$F69="",$G69="",$H69="",$I69="",$J69="",$M69="",$O69=""),"Complete required fields",IF(AND($K69&lt;&gt;"",OR($L69="",$L69="Unassigned")),"Assign access responsibility",IF($I69&gt;Assumptions!$B$6,"Check site quantity",IF($M69&gt;Assumptions!$B$8,"Check survey hours",IF(AND($N69&lt;&gt;"",$N69&gt;Assumptions!$B$10),"Review quote amount",IF(AND($O69&lt;&gt;"Quoted",$O69&lt;&gt;"Closed",TODAY()-$D69&gt;Assumptions!$B$9),"Check follow-up","Ready for review"))))))),"Check entered values"))</f>
        <v/>
      </c>
    </row>
    <row r="70" ht="32" customHeight="1">
      <c r="A70" s="13" t="n"/>
      <c r="B70" s="13" t="n"/>
      <c r="C70" s="14" t="n"/>
      <c r="D70" s="27" t="n"/>
      <c r="E70" s="16" t="n"/>
      <c r="F70" s="16" t="n"/>
      <c r="G70" s="13" t="n"/>
      <c r="H70" s="13" t="n"/>
      <c r="I70" s="17" t="n"/>
      <c r="J70" s="16" t="n"/>
      <c r="K70" s="14" t="n"/>
      <c r="L70" s="16" t="n"/>
      <c r="M70" s="18" t="n"/>
      <c r="N70" s="19" t="n"/>
      <c r="O70" s="16" t="n"/>
      <c r="P70" s="10">
        <f>IF($A70="","",IFERROR(VLOOKUP($F70,Assumptions!$G$5:$H$8,2,FALSE),""))</f>
        <v/>
      </c>
      <c r="Q70" s="8">
        <f>IF(OR($A70="",$N70="",$I70=""),"",IFERROR($N70/$I70,""))</f>
        <v/>
      </c>
      <c r="R70" s="22">
        <f>IF($A70="","",IFERROR(IF(COUNTIF($A$5:$A$104,$A70)&gt;1,"Duplicate ID",IF(OR($B70="",$C70="",$D70="",$E70="",$F70="",$G70="",$H70="",$I70="",$J70="",$M70="",$O70=""),"Complete required fields",IF(AND($K70&lt;&gt;"",OR($L70="",$L70="Unassigned")),"Assign access responsibility",IF($I70&gt;Assumptions!$B$6,"Check site quantity",IF($M70&gt;Assumptions!$B$8,"Check survey hours",IF(AND($N70&lt;&gt;"",$N70&gt;Assumptions!$B$10),"Review quote amount",IF(AND($O70&lt;&gt;"Quoted",$O70&lt;&gt;"Closed",TODAY()-$D70&gt;Assumptions!$B$9),"Check follow-up","Ready for review"))))))),"Check entered values"))</f>
        <v/>
      </c>
    </row>
    <row r="71" ht="32" customHeight="1">
      <c r="A71" s="13" t="n"/>
      <c r="B71" s="13" t="n"/>
      <c r="C71" s="14" t="n"/>
      <c r="D71" s="27" t="n"/>
      <c r="E71" s="16" t="n"/>
      <c r="F71" s="16" t="n"/>
      <c r="G71" s="13" t="n"/>
      <c r="H71" s="13" t="n"/>
      <c r="I71" s="17" t="n"/>
      <c r="J71" s="16" t="n"/>
      <c r="K71" s="14" t="n"/>
      <c r="L71" s="16" t="n"/>
      <c r="M71" s="18" t="n"/>
      <c r="N71" s="19" t="n"/>
      <c r="O71" s="16" t="n"/>
      <c r="P71" s="20">
        <f>IF($A71="","",IFERROR(VLOOKUP($F71,Assumptions!$G$5:$H$8,2,FALSE),""))</f>
        <v/>
      </c>
      <c r="Q71" s="11">
        <f>IF(OR($A71="",$N71="",$I71=""),"",IFERROR($N71/$I71,""))</f>
        <v/>
      </c>
      <c r="R71" s="21">
        <f>IF($A71="","",IFERROR(IF(COUNTIF($A$5:$A$104,$A71)&gt;1,"Duplicate ID",IF(OR($B71="",$C71="",$D71="",$E71="",$F71="",$G71="",$H71="",$I71="",$J71="",$M71="",$O71=""),"Complete required fields",IF(AND($K71&lt;&gt;"",OR($L71="",$L71="Unassigned")),"Assign access responsibility",IF($I71&gt;Assumptions!$B$6,"Check site quantity",IF($M71&gt;Assumptions!$B$8,"Check survey hours",IF(AND($N71&lt;&gt;"",$N71&gt;Assumptions!$B$10),"Review quote amount",IF(AND($O71&lt;&gt;"Quoted",$O71&lt;&gt;"Closed",TODAY()-$D71&gt;Assumptions!$B$9),"Check follow-up","Ready for review"))))))),"Check entered values"))</f>
        <v/>
      </c>
    </row>
    <row r="72" ht="32" customHeight="1">
      <c r="A72" s="13" t="n"/>
      <c r="B72" s="13" t="n"/>
      <c r="C72" s="14" t="n"/>
      <c r="D72" s="27" t="n"/>
      <c r="E72" s="16" t="n"/>
      <c r="F72" s="16" t="n"/>
      <c r="G72" s="13" t="n"/>
      <c r="H72" s="13" t="n"/>
      <c r="I72" s="17" t="n"/>
      <c r="J72" s="16" t="n"/>
      <c r="K72" s="14" t="n"/>
      <c r="L72" s="16" t="n"/>
      <c r="M72" s="18" t="n"/>
      <c r="N72" s="19" t="n"/>
      <c r="O72" s="16" t="n"/>
      <c r="P72" s="10">
        <f>IF($A72="","",IFERROR(VLOOKUP($F72,Assumptions!$G$5:$H$8,2,FALSE),""))</f>
        <v/>
      </c>
      <c r="Q72" s="8">
        <f>IF(OR($A72="",$N72="",$I72=""),"",IFERROR($N72/$I72,""))</f>
        <v/>
      </c>
      <c r="R72" s="22">
        <f>IF($A72="","",IFERROR(IF(COUNTIF($A$5:$A$104,$A72)&gt;1,"Duplicate ID",IF(OR($B72="",$C72="",$D72="",$E72="",$F72="",$G72="",$H72="",$I72="",$J72="",$M72="",$O72=""),"Complete required fields",IF(AND($K72&lt;&gt;"",OR($L72="",$L72="Unassigned")),"Assign access responsibility",IF($I72&gt;Assumptions!$B$6,"Check site quantity",IF($M72&gt;Assumptions!$B$8,"Check survey hours",IF(AND($N72&lt;&gt;"",$N72&gt;Assumptions!$B$10),"Review quote amount",IF(AND($O72&lt;&gt;"Quoted",$O72&lt;&gt;"Closed",TODAY()-$D72&gt;Assumptions!$B$9),"Check follow-up","Ready for review"))))))),"Check entered values"))</f>
        <v/>
      </c>
    </row>
    <row r="73" ht="32" customHeight="1">
      <c r="A73" s="13" t="n"/>
      <c r="B73" s="13" t="n"/>
      <c r="C73" s="14" t="n"/>
      <c r="D73" s="27" t="n"/>
      <c r="E73" s="16" t="n"/>
      <c r="F73" s="16" t="n"/>
      <c r="G73" s="13" t="n"/>
      <c r="H73" s="13" t="n"/>
      <c r="I73" s="17" t="n"/>
      <c r="J73" s="16" t="n"/>
      <c r="K73" s="14" t="n"/>
      <c r="L73" s="16" t="n"/>
      <c r="M73" s="18" t="n"/>
      <c r="N73" s="19" t="n"/>
      <c r="O73" s="16" t="n"/>
      <c r="P73" s="20">
        <f>IF($A73="","",IFERROR(VLOOKUP($F73,Assumptions!$G$5:$H$8,2,FALSE),""))</f>
        <v/>
      </c>
      <c r="Q73" s="11">
        <f>IF(OR($A73="",$N73="",$I73=""),"",IFERROR($N73/$I73,""))</f>
        <v/>
      </c>
      <c r="R73" s="21">
        <f>IF($A73="","",IFERROR(IF(COUNTIF($A$5:$A$104,$A73)&gt;1,"Duplicate ID",IF(OR($B73="",$C73="",$D73="",$E73="",$F73="",$G73="",$H73="",$I73="",$J73="",$M73="",$O73=""),"Complete required fields",IF(AND($K73&lt;&gt;"",OR($L73="",$L73="Unassigned")),"Assign access responsibility",IF($I73&gt;Assumptions!$B$6,"Check site quantity",IF($M73&gt;Assumptions!$B$8,"Check survey hours",IF(AND($N73&lt;&gt;"",$N73&gt;Assumptions!$B$10),"Review quote amount",IF(AND($O73&lt;&gt;"Quoted",$O73&lt;&gt;"Closed",TODAY()-$D73&gt;Assumptions!$B$9),"Check follow-up","Ready for review"))))))),"Check entered values"))</f>
        <v/>
      </c>
    </row>
    <row r="74" ht="32" customHeight="1">
      <c r="A74" s="13" t="n"/>
      <c r="B74" s="13" t="n"/>
      <c r="C74" s="14" t="n"/>
      <c r="D74" s="27" t="n"/>
      <c r="E74" s="16" t="n"/>
      <c r="F74" s="16" t="n"/>
      <c r="G74" s="13" t="n"/>
      <c r="H74" s="13" t="n"/>
      <c r="I74" s="17" t="n"/>
      <c r="J74" s="16" t="n"/>
      <c r="K74" s="14" t="n"/>
      <c r="L74" s="16" t="n"/>
      <c r="M74" s="18" t="n"/>
      <c r="N74" s="19" t="n"/>
      <c r="O74" s="16" t="n"/>
      <c r="P74" s="10">
        <f>IF($A74="","",IFERROR(VLOOKUP($F74,Assumptions!$G$5:$H$8,2,FALSE),""))</f>
        <v/>
      </c>
      <c r="Q74" s="8">
        <f>IF(OR($A74="",$N74="",$I74=""),"",IFERROR($N74/$I74,""))</f>
        <v/>
      </c>
      <c r="R74" s="22">
        <f>IF($A74="","",IFERROR(IF(COUNTIF($A$5:$A$104,$A74)&gt;1,"Duplicate ID",IF(OR($B74="",$C74="",$D74="",$E74="",$F74="",$G74="",$H74="",$I74="",$J74="",$M74="",$O74=""),"Complete required fields",IF(AND($K74&lt;&gt;"",OR($L74="",$L74="Unassigned")),"Assign access responsibility",IF($I74&gt;Assumptions!$B$6,"Check site quantity",IF($M74&gt;Assumptions!$B$8,"Check survey hours",IF(AND($N74&lt;&gt;"",$N74&gt;Assumptions!$B$10),"Review quote amount",IF(AND($O74&lt;&gt;"Quoted",$O74&lt;&gt;"Closed",TODAY()-$D74&gt;Assumptions!$B$9),"Check follow-up","Ready for review"))))))),"Check entered values"))</f>
        <v/>
      </c>
    </row>
    <row r="75" ht="32" customHeight="1">
      <c r="A75" s="13" t="n"/>
      <c r="B75" s="13" t="n"/>
      <c r="C75" s="14" t="n"/>
      <c r="D75" s="27" t="n"/>
      <c r="E75" s="16" t="n"/>
      <c r="F75" s="16" t="n"/>
      <c r="G75" s="13" t="n"/>
      <c r="H75" s="13" t="n"/>
      <c r="I75" s="17" t="n"/>
      <c r="J75" s="16" t="n"/>
      <c r="K75" s="14" t="n"/>
      <c r="L75" s="16" t="n"/>
      <c r="M75" s="18" t="n"/>
      <c r="N75" s="19" t="n"/>
      <c r="O75" s="16" t="n"/>
      <c r="P75" s="20">
        <f>IF($A75="","",IFERROR(VLOOKUP($F75,Assumptions!$G$5:$H$8,2,FALSE),""))</f>
        <v/>
      </c>
      <c r="Q75" s="11">
        <f>IF(OR($A75="",$N75="",$I75=""),"",IFERROR($N75/$I75,""))</f>
        <v/>
      </c>
      <c r="R75" s="21">
        <f>IF($A75="","",IFERROR(IF(COUNTIF($A$5:$A$104,$A75)&gt;1,"Duplicate ID",IF(OR($B75="",$C75="",$D75="",$E75="",$F75="",$G75="",$H75="",$I75="",$J75="",$M75="",$O75=""),"Complete required fields",IF(AND($K75&lt;&gt;"",OR($L75="",$L75="Unassigned")),"Assign access responsibility",IF($I75&gt;Assumptions!$B$6,"Check site quantity",IF($M75&gt;Assumptions!$B$8,"Check survey hours",IF(AND($N75&lt;&gt;"",$N75&gt;Assumptions!$B$10),"Review quote amount",IF(AND($O75&lt;&gt;"Quoted",$O75&lt;&gt;"Closed",TODAY()-$D75&gt;Assumptions!$B$9),"Check follow-up","Ready for review"))))))),"Check entered values"))</f>
        <v/>
      </c>
    </row>
    <row r="76" ht="32" customHeight="1">
      <c r="A76" s="13" t="n"/>
      <c r="B76" s="13" t="n"/>
      <c r="C76" s="14" t="n"/>
      <c r="D76" s="27" t="n"/>
      <c r="E76" s="16" t="n"/>
      <c r="F76" s="16" t="n"/>
      <c r="G76" s="13" t="n"/>
      <c r="H76" s="13" t="n"/>
      <c r="I76" s="17" t="n"/>
      <c r="J76" s="16" t="n"/>
      <c r="K76" s="14" t="n"/>
      <c r="L76" s="16" t="n"/>
      <c r="M76" s="18" t="n"/>
      <c r="N76" s="19" t="n"/>
      <c r="O76" s="16" t="n"/>
      <c r="P76" s="10">
        <f>IF($A76="","",IFERROR(VLOOKUP($F76,Assumptions!$G$5:$H$8,2,FALSE),""))</f>
        <v/>
      </c>
      <c r="Q76" s="8">
        <f>IF(OR($A76="",$N76="",$I76=""),"",IFERROR($N76/$I76,""))</f>
        <v/>
      </c>
      <c r="R76" s="22">
        <f>IF($A76="","",IFERROR(IF(COUNTIF($A$5:$A$104,$A76)&gt;1,"Duplicate ID",IF(OR($B76="",$C76="",$D76="",$E76="",$F76="",$G76="",$H76="",$I76="",$J76="",$M76="",$O76=""),"Complete required fields",IF(AND($K76&lt;&gt;"",OR($L76="",$L76="Unassigned")),"Assign access responsibility",IF($I76&gt;Assumptions!$B$6,"Check site quantity",IF($M76&gt;Assumptions!$B$8,"Check survey hours",IF(AND($N76&lt;&gt;"",$N76&gt;Assumptions!$B$10),"Review quote amount",IF(AND($O76&lt;&gt;"Quoted",$O76&lt;&gt;"Closed",TODAY()-$D76&gt;Assumptions!$B$9),"Check follow-up","Ready for review"))))))),"Check entered values"))</f>
        <v/>
      </c>
    </row>
    <row r="77" ht="32" customHeight="1">
      <c r="A77" s="13" t="n"/>
      <c r="B77" s="13" t="n"/>
      <c r="C77" s="14" t="n"/>
      <c r="D77" s="27" t="n"/>
      <c r="E77" s="16" t="n"/>
      <c r="F77" s="16" t="n"/>
      <c r="G77" s="13" t="n"/>
      <c r="H77" s="13" t="n"/>
      <c r="I77" s="17" t="n"/>
      <c r="J77" s="16" t="n"/>
      <c r="K77" s="14" t="n"/>
      <c r="L77" s="16" t="n"/>
      <c r="M77" s="18" t="n"/>
      <c r="N77" s="19" t="n"/>
      <c r="O77" s="16" t="n"/>
      <c r="P77" s="20">
        <f>IF($A77="","",IFERROR(VLOOKUP($F77,Assumptions!$G$5:$H$8,2,FALSE),""))</f>
        <v/>
      </c>
      <c r="Q77" s="11">
        <f>IF(OR($A77="",$N77="",$I77=""),"",IFERROR($N77/$I77,""))</f>
        <v/>
      </c>
      <c r="R77" s="21">
        <f>IF($A77="","",IFERROR(IF(COUNTIF($A$5:$A$104,$A77)&gt;1,"Duplicate ID",IF(OR($B77="",$C77="",$D77="",$E77="",$F77="",$G77="",$H77="",$I77="",$J77="",$M77="",$O77=""),"Complete required fields",IF(AND($K77&lt;&gt;"",OR($L77="",$L77="Unassigned")),"Assign access responsibility",IF($I77&gt;Assumptions!$B$6,"Check site quantity",IF($M77&gt;Assumptions!$B$8,"Check survey hours",IF(AND($N77&lt;&gt;"",$N77&gt;Assumptions!$B$10),"Review quote amount",IF(AND($O77&lt;&gt;"Quoted",$O77&lt;&gt;"Closed",TODAY()-$D77&gt;Assumptions!$B$9),"Check follow-up","Ready for review"))))))),"Check entered values"))</f>
        <v/>
      </c>
    </row>
    <row r="78" ht="32" customHeight="1">
      <c r="A78" s="13" t="n"/>
      <c r="B78" s="13" t="n"/>
      <c r="C78" s="14" t="n"/>
      <c r="D78" s="27" t="n"/>
      <c r="E78" s="16" t="n"/>
      <c r="F78" s="16" t="n"/>
      <c r="G78" s="13" t="n"/>
      <c r="H78" s="13" t="n"/>
      <c r="I78" s="17" t="n"/>
      <c r="J78" s="16" t="n"/>
      <c r="K78" s="14" t="n"/>
      <c r="L78" s="16" t="n"/>
      <c r="M78" s="18" t="n"/>
      <c r="N78" s="19" t="n"/>
      <c r="O78" s="16" t="n"/>
      <c r="P78" s="10">
        <f>IF($A78="","",IFERROR(VLOOKUP($F78,Assumptions!$G$5:$H$8,2,FALSE),""))</f>
        <v/>
      </c>
      <c r="Q78" s="8">
        <f>IF(OR($A78="",$N78="",$I78=""),"",IFERROR($N78/$I78,""))</f>
        <v/>
      </c>
      <c r="R78" s="22">
        <f>IF($A78="","",IFERROR(IF(COUNTIF($A$5:$A$104,$A78)&gt;1,"Duplicate ID",IF(OR($B78="",$C78="",$D78="",$E78="",$F78="",$G78="",$H78="",$I78="",$J78="",$M78="",$O78=""),"Complete required fields",IF(AND($K78&lt;&gt;"",OR($L78="",$L78="Unassigned")),"Assign access responsibility",IF($I78&gt;Assumptions!$B$6,"Check site quantity",IF($M78&gt;Assumptions!$B$8,"Check survey hours",IF(AND($N78&lt;&gt;"",$N78&gt;Assumptions!$B$10),"Review quote amount",IF(AND($O78&lt;&gt;"Quoted",$O78&lt;&gt;"Closed",TODAY()-$D78&gt;Assumptions!$B$9),"Check follow-up","Ready for review"))))))),"Check entered values"))</f>
        <v/>
      </c>
    </row>
    <row r="79" ht="32" customHeight="1">
      <c r="A79" s="13" t="n"/>
      <c r="B79" s="13" t="n"/>
      <c r="C79" s="14" t="n"/>
      <c r="D79" s="27" t="n"/>
      <c r="E79" s="16" t="n"/>
      <c r="F79" s="16" t="n"/>
      <c r="G79" s="13" t="n"/>
      <c r="H79" s="13" t="n"/>
      <c r="I79" s="17" t="n"/>
      <c r="J79" s="16" t="n"/>
      <c r="K79" s="14" t="n"/>
      <c r="L79" s="16" t="n"/>
      <c r="M79" s="18" t="n"/>
      <c r="N79" s="19" t="n"/>
      <c r="O79" s="16" t="n"/>
      <c r="P79" s="20">
        <f>IF($A79="","",IFERROR(VLOOKUP($F79,Assumptions!$G$5:$H$8,2,FALSE),""))</f>
        <v/>
      </c>
      <c r="Q79" s="11">
        <f>IF(OR($A79="",$N79="",$I79=""),"",IFERROR($N79/$I79,""))</f>
        <v/>
      </c>
      <c r="R79" s="21">
        <f>IF($A79="","",IFERROR(IF(COUNTIF($A$5:$A$104,$A79)&gt;1,"Duplicate ID",IF(OR($B79="",$C79="",$D79="",$E79="",$F79="",$G79="",$H79="",$I79="",$J79="",$M79="",$O79=""),"Complete required fields",IF(AND($K79&lt;&gt;"",OR($L79="",$L79="Unassigned")),"Assign access responsibility",IF($I79&gt;Assumptions!$B$6,"Check site quantity",IF($M79&gt;Assumptions!$B$8,"Check survey hours",IF(AND($N79&lt;&gt;"",$N79&gt;Assumptions!$B$10),"Review quote amount",IF(AND($O79&lt;&gt;"Quoted",$O79&lt;&gt;"Closed",TODAY()-$D79&gt;Assumptions!$B$9),"Check follow-up","Ready for review"))))))),"Check entered values"))</f>
        <v/>
      </c>
    </row>
    <row r="80" ht="32" customHeight="1">
      <c r="A80" s="13" t="n"/>
      <c r="B80" s="13" t="n"/>
      <c r="C80" s="14" t="n"/>
      <c r="D80" s="27" t="n"/>
      <c r="E80" s="16" t="n"/>
      <c r="F80" s="16" t="n"/>
      <c r="G80" s="13" t="n"/>
      <c r="H80" s="13" t="n"/>
      <c r="I80" s="17" t="n"/>
      <c r="J80" s="16" t="n"/>
      <c r="K80" s="14" t="n"/>
      <c r="L80" s="16" t="n"/>
      <c r="M80" s="18" t="n"/>
      <c r="N80" s="19" t="n"/>
      <c r="O80" s="16" t="n"/>
      <c r="P80" s="10">
        <f>IF($A80="","",IFERROR(VLOOKUP($F80,Assumptions!$G$5:$H$8,2,FALSE),""))</f>
        <v/>
      </c>
      <c r="Q80" s="8">
        <f>IF(OR($A80="",$N80="",$I80=""),"",IFERROR($N80/$I80,""))</f>
        <v/>
      </c>
      <c r="R80" s="22">
        <f>IF($A80="","",IFERROR(IF(COUNTIF($A$5:$A$104,$A80)&gt;1,"Duplicate ID",IF(OR($B80="",$C80="",$D80="",$E80="",$F80="",$G80="",$H80="",$I80="",$J80="",$M80="",$O80=""),"Complete required fields",IF(AND($K80&lt;&gt;"",OR($L80="",$L80="Unassigned")),"Assign access responsibility",IF($I80&gt;Assumptions!$B$6,"Check site quantity",IF($M80&gt;Assumptions!$B$8,"Check survey hours",IF(AND($N80&lt;&gt;"",$N80&gt;Assumptions!$B$10),"Review quote amount",IF(AND($O80&lt;&gt;"Quoted",$O80&lt;&gt;"Closed",TODAY()-$D80&gt;Assumptions!$B$9),"Check follow-up","Ready for review"))))))),"Check entered values"))</f>
        <v/>
      </c>
    </row>
    <row r="81" ht="32" customHeight="1">
      <c r="A81" s="13" t="n"/>
      <c r="B81" s="13" t="n"/>
      <c r="C81" s="14" t="n"/>
      <c r="D81" s="27" t="n"/>
      <c r="E81" s="16" t="n"/>
      <c r="F81" s="16" t="n"/>
      <c r="G81" s="13" t="n"/>
      <c r="H81" s="13" t="n"/>
      <c r="I81" s="17" t="n"/>
      <c r="J81" s="16" t="n"/>
      <c r="K81" s="14" t="n"/>
      <c r="L81" s="16" t="n"/>
      <c r="M81" s="18" t="n"/>
      <c r="N81" s="19" t="n"/>
      <c r="O81" s="16" t="n"/>
      <c r="P81" s="20">
        <f>IF($A81="","",IFERROR(VLOOKUP($F81,Assumptions!$G$5:$H$8,2,FALSE),""))</f>
        <v/>
      </c>
      <c r="Q81" s="11">
        <f>IF(OR($A81="",$N81="",$I81=""),"",IFERROR($N81/$I81,""))</f>
        <v/>
      </c>
      <c r="R81" s="21">
        <f>IF($A81="","",IFERROR(IF(COUNTIF($A$5:$A$104,$A81)&gt;1,"Duplicate ID",IF(OR($B81="",$C81="",$D81="",$E81="",$F81="",$G81="",$H81="",$I81="",$J81="",$M81="",$O81=""),"Complete required fields",IF(AND($K81&lt;&gt;"",OR($L81="",$L81="Unassigned")),"Assign access responsibility",IF($I81&gt;Assumptions!$B$6,"Check site quantity",IF($M81&gt;Assumptions!$B$8,"Check survey hours",IF(AND($N81&lt;&gt;"",$N81&gt;Assumptions!$B$10),"Review quote amount",IF(AND($O81&lt;&gt;"Quoted",$O81&lt;&gt;"Closed",TODAY()-$D81&gt;Assumptions!$B$9),"Check follow-up","Ready for review"))))))),"Check entered values"))</f>
        <v/>
      </c>
    </row>
    <row r="82" ht="32" customHeight="1">
      <c r="A82" s="13" t="n"/>
      <c r="B82" s="13" t="n"/>
      <c r="C82" s="14" t="n"/>
      <c r="D82" s="27" t="n"/>
      <c r="E82" s="16" t="n"/>
      <c r="F82" s="16" t="n"/>
      <c r="G82" s="13" t="n"/>
      <c r="H82" s="13" t="n"/>
      <c r="I82" s="17" t="n"/>
      <c r="J82" s="16" t="n"/>
      <c r="K82" s="14" t="n"/>
      <c r="L82" s="16" t="n"/>
      <c r="M82" s="18" t="n"/>
      <c r="N82" s="19" t="n"/>
      <c r="O82" s="16" t="n"/>
      <c r="P82" s="10">
        <f>IF($A82="","",IFERROR(VLOOKUP($F82,Assumptions!$G$5:$H$8,2,FALSE),""))</f>
        <v/>
      </c>
      <c r="Q82" s="8">
        <f>IF(OR($A82="",$N82="",$I82=""),"",IFERROR($N82/$I82,""))</f>
        <v/>
      </c>
      <c r="R82" s="22">
        <f>IF($A82="","",IFERROR(IF(COUNTIF($A$5:$A$104,$A82)&gt;1,"Duplicate ID",IF(OR($B82="",$C82="",$D82="",$E82="",$F82="",$G82="",$H82="",$I82="",$J82="",$M82="",$O82=""),"Complete required fields",IF(AND($K82&lt;&gt;"",OR($L82="",$L82="Unassigned")),"Assign access responsibility",IF($I82&gt;Assumptions!$B$6,"Check site quantity",IF($M82&gt;Assumptions!$B$8,"Check survey hours",IF(AND($N82&lt;&gt;"",$N82&gt;Assumptions!$B$10),"Review quote amount",IF(AND($O82&lt;&gt;"Quoted",$O82&lt;&gt;"Closed",TODAY()-$D82&gt;Assumptions!$B$9),"Check follow-up","Ready for review"))))))),"Check entered values"))</f>
        <v/>
      </c>
    </row>
    <row r="83" ht="32" customHeight="1">
      <c r="A83" s="13" t="n"/>
      <c r="B83" s="13" t="n"/>
      <c r="C83" s="14" t="n"/>
      <c r="D83" s="27" t="n"/>
      <c r="E83" s="16" t="n"/>
      <c r="F83" s="16" t="n"/>
      <c r="G83" s="13" t="n"/>
      <c r="H83" s="13" t="n"/>
      <c r="I83" s="17" t="n"/>
      <c r="J83" s="16" t="n"/>
      <c r="K83" s="14" t="n"/>
      <c r="L83" s="16" t="n"/>
      <c r="M83" s="18" t="n"/>
      <c r="N83" s="19" t="n"/>
      <c r="O83" s="16" t="n"/>
      <c r="P83" s="20">
        <f>IF($A83="","",IFERROR(VLOOKUP($F83,Assumptions!$G$5:$H$8,2,FALSE),""))</f>
        <v/>
      </c>
      <c r="Q83" s="11">
        <f>IF(OR($A83="",$N83="",$I83=""),"",IFERROR($N83/$I83,""))</f>
        <v/>
      </c>
      <c r="R83" s="21">
        <f>IF($A83="","",IFERROR(IF(COUNTIF($A$5:$A$104,$A83)&gt;1,"Duplicate ID",IF(OR($B83="",$C83="",$D83="",$E83="",$F83="",$G83="",$H83="",$I83="",$J83="",$M83="",$O83=""),"Complete required fields",IF(AND($K83&lt;&gt;"",OR($L83="",$L83="Unassigned")),"Assign access responsibility",IF($I83&gt;Assumptions!$B$6,"Check site quantity",IF($M83&gt;Assumptions!$B$8,"Check survey hours",IF(AND($N83&lt;&gt;"",$N83&gt;Assumptions!$B$10),"Review quote amount",IF(AND($O83&lt;&gt;"Quoted",$O83&lt;&gt;"Closed",TODAY()-$D83&gt;Assumptions!$B$9),"Check follow-up","Ready for review"))))))),"Check entered values"))</f>
        <v/>
      </c>
    </row>
    <row r="84" ht="32" customHeight="1">
      <c r="A84" s="13" t="n"/>
      <c r="B84" s="13" t="n"/>
      <c r="C84" s="14" t="n"/>
      <c r="D84" s="27" t="n"/>
      <c r="E84" s="16" t="n"/>
      <c r="F84" s="16" t="n"/>
      <c r="G84" s="13" t="n"/>
      <c r="H84" s="13" t="n"/>
      <c r="I84" s="17" t="n"/>
      <c r="J84" s="16" t="n"/>
      <c r="K84" s="14" t="n"/>
      <c r="L84" s="16" t="n"/>
      <c r="M84" s="18" t="n"/>
      <c r="N84" s="19" t="n"/>
      <c r="O84" s="16" t="n"/>
      <c r="P84" s="10">
        <f>IF($A84="","",IFERROR(VLOOKUP($F84,Assumptions!$G$5:$H$8,2,FALSE),""))</f>
        <v/>
      </c>
      <c r="Q84" s="8">
        <f>IF(OR($A84="",$N84="",$I84=""),"",IFERROR($N84/$I84,""))</f>
        <v/>
      </c>
      <c r="R84" s="22">
        <f>IF($A84="","",IFERROR(IF(COUNTIF($A$5:$A$104,$A84)&gt;1,"Duplicate ID",IF(OR($B84="",$C84="",$D84="",$E84="",$F84="",$G84="",$H84="",$I84="",$J84="",$M84="",$O84=""),"Complete required fields",IF(AND($K84&lt;&gt;"",OR($L84="",$L84="Unassigned")),"Assign access responsibility",IF($I84&gt;Assumptions!$B$6,"Check site quantity",IF($M84&gt;Assumptions!$B$8,"Check survey hours",IF(AND($N84&lt;&gt;"",$N84&gt;Assumptions!$B$10),"Review quote amount",IF(AND($O84&lt;&gt;"Quoted",$O84&lt;&gt;"Closed",TODAY()-$D84&gt;Assumptions!$B$9),"Check follow-up","Ready for review"))))))),"Check entered values"))</f>
        <v/>
      </c>
    </row>
    <row r="85" ht="32" customHeight="1">
      <c r="A85" s="13" t="n"/>
      <c r="B85" s="13" t="n"/>
      <c r="C85" s="14" t="n"/>
      <c r="D85" s="27" t="n"/>
      <c r="E85" s="16" t="n"/>
      <c r="F85" s="16" t="n"/>
      <c r="G85" s="13" t="n"/>
      <c r="H85" s="13" t="n"/>
      <c r="I85" s="17" t="n"/>
      <c r="J85" s="16" t="n"/>
      <c r="K85" s="14" t="n"/>
      <c r="L85" s="16" t="n"/>
      <c r="M85" s="18" t="n"/>
      <c r="N85" s="19" t="n"/>
      <c r="O85" s="16" t="n"/>
      <c r="P85" s="20">
        <f>IF($A85="","",IFERROR(VLOOKUP($F85,Assumptions!$G$5:$H$8,2,FALSE),""))</f>
        <v/>
      </c>
      <c r="Q85" s="11">
        <f>IF(OR($A85="",$N85="",$I85=""),"",IFERROR($N85/$I85,""))</f>
        <v/>
      </c>
      <c r="R85" s="21">
        <f>IF($A85="","",IFERROR(IF(COUNTIF($A$5:$A$104,$A85)&gt;1,"Duplicate ID",IF(OR($B85="",$C85="",$D85="",$E85="",$F85="",$G85="",$H85="",$I85="",$J85="",$M85="",$O85=""),"Complete required fields",IF(AND($K85&lt;&gt;"",OR($L85="",$L85="Unassigned")),"Assign access responsibility",IF($I85&gt;Assumptions!$B$6,"Check site quantity",IF($M85&gt;Assumptions!$B$8,"Check survey hours",IF(AND($N85&lt;&gt;"",$N85&gt;Assumptions!$B$10),"Review quote amount",IF(AND($O85&lt;&gt;"Quoted",$O85&lt;&gt;"Closed",TODAY()-$D85&gt;Assumptions!$B$9),"Check follow-up","Ready for review"))))))),"Check entered values"))</f>
        <v/>
      </c>
    </row>
    <row r="86" ht="32" customHeight="1">
      <c r="A86" s="13" t="n"/>
      <c r="B86" s="13" t="n"/>
      <c r="C86" s="14" t="n"/>
      <c r="D86" s="27" t="n"/>
      <c r="E86" s="16" t="n"/>
      <c r="F86" s="16" t="n"/>
      <c r="G86" s="13" t="n"/>
      <c r="H86" s="13" t="n"/>
      <c r="I86" s="17" t="n"/>
      <c r="J86" s="16" t="n"/>
      <c r="K86" s="14" t="n"/>
      <c r="L86" s="16" t="n"/>
      <c r="M86" s="18" t="n"/>
      <c r="N86" s="19" t="n"/>
      <c r="O86" s="16" t="n"/>
      <c r="P86" s="10">
        <f>IF($A86="","",IFERROR(VLOOKUP($F86,Assumptions!$G$5:$H$8,2,FALSE),""))</f>
        <v/>
      </c>
      <c r="Q86" s="8">
        <f>IF(OR($A86="",$N86="",$I86=""),"",IFERROR($N86/$I86,""))</f>
        <v/>
      </c>
      <c r="R86" s="22">
        <f>IF($A86="","",IFERROR(IF(COUNTIF($A$5:$A$104,$A86)&gt;1,"Duplicate ID",IF(OR($B86="",$C86="",$D86="",$E86="",$F86="",$G86="",$H86="",$I86="",$J86="",$M86="",$O86=""),"Complete required fields",IF(AND($K86&lt;&gt;"",OR($L86="",$L86="Unassigned")),"Assign access responsibility",IF($I86&gt;Assumptions!$B$6,"Check site quantity",IF($M86&gt;Assumptions!$B$8,"Check survey hours",IF(AND($N86&lt;&gt;"",$N86&gt;Assumptions!$B$10),"Review quote amount",IF(AND($O86&lt;&gt;"Quoted",$O86&lt;&gt;"Closed",TODAY()-$D86&gt;Assumptions!$B$9),"Check follow-up","Ready for review"))))))),"Check entered values"))</f>
        <v/>
      </c>
    </row>
    <row r="87" ht="32" customHeight="1">
      <c r="A87" s="13" t="n"/>
      <c r="B87" s="13" t="n"/>
      <c r="C87" s="14" t="n"/>
      <c r="D87" s="27" t="n"/>
      <c r="E87" s="16" t="n"/>
      <c r="F87" s="16" t="n"/>
      <c r="G87" s="13" t="n"/>
      <c r="H87" s="13" t="n"/>
      <c r="I87" s="17" t="n"/>
      <c r="J87" s="16" t="n"/>
      <c r="K87" s="14" t="n"/>
      <c r="L87" s="16" t="n"/>
      <c r="M87" s="18" t="n"/>
      <c r="N87" s="19" t="n"/>
      <c r="O87" s="16" t="n"/>
      <c r="P87" s="20">
        <f>IF($A87="","",IFERROR(VLOOKUP($F87,Assumptions!$G$5:$H$8,2,FALSE),""))</f>
        <v/>
      </c>
      <c r="Q87" s="11">
        <f>IF(OR($A87="",$N87="",$I87=""),"",IFERROR($N87/$I87,""))</f>
        <v/>
      </c>
      <c r="R87" s="21">
        <f>IF($A87="","",IFERROR(IF(COUNTIF($A$5:$A$104,$A87)&gt;1,"Duplicate ID",IF(OR($B87="",$C87="",$D87="",$E87="",$F87="",$G87="",$H87="",$I87="",$J87="",$M87="",$O87=""),"Complete required fields",IF(AND($K87&lt;&gt;"",OR($L87="",$L87="Unassigned")),"Assign access responsibility",IF($I87&gt;Assumptions!$B$6,"Check site quantity",IF($M87&gt;Assumptions!$B$8,"Check survey hours",IF(AND($N87&lt;&gt;"",$N87&gt;Assumptions!$B$10),"Review quote amount",IF(AND($O87&lt;&gt;"Quoted",$O87&lt;&gt;"Closed",TODAY()-$D87&gt;Assumptions!$B$9),"Check follow-up","Ready for review"))))))),"Check entered values"))</f>
        <v/>
      </c>
    </row>
    <row r="88" ht="32" customHeight="1">
      <c r="A88" s="13" t="n"/>
      <c r="B88" s="13" t="n"/>
      <c r="C88" s="14" t="n"/>
      <c r="D88" s="27" t="n"/>
      <c r="E88" s="16" t="n"/>
      <c r="F88" s="16" t="n"/>
      <c r="G88" s="13" t="n"/>
      <c r="H88" s="13" t="n"/>
      <c r="I88" s="17" t="n"/>
      <c r="J88" s="16" t="n"/>
      <c r="K88" s="14" t="n"/>
      <c r="L88" s="16" t="n"/>
      <c r="M88" s="18" t="n"/>
      <c r="N88" s="19" t="n"/>
      <c r="O88" s="16" t="n"/>
      <c r="P88" s="10">
        <f>IF($A88="","",IFERROR(VLOOKUP($F88,Assumptions!$G$5:$H$8,2,FALSE),""))</f>
        <v/>
      </c>
      <c r="Q88" s="8">
        <f>IF(OR($A88="",$N88="",$I88=""),"",IFERROR($N88/$I88,""))</f>
        <v/>
      </c>
      <c r="R88" s="22">
        <f>IF($A88="","",IFERROR(IF(COUNTIF($A$5:$A$104,$A88)&gt;1,"Duplicate ID",IF(OR($B88="",$C88="",$D88="",$E88="",$F88="",$G88="",$H88="",$I88="",$J88="",$M88="",$O88=""),"Complete required fields",IF(AND($K88&lt;&gt;"",OR($L88="",$L88="Unassigned")),"Assign access responsibility",IF($I88&gt;Assumptions!$B$6,"Check site quantity",IF($M88&gt;Assumptions!$B$8,"Check survey hours",IF(AND($N88&lt;&gt;"",$N88&gt;Assumptions!$B$10),"Review quote amount",IF(AND($O88&lt;&gt;"Quoted",$O88&lt;&gt;"Closed",TODAY()-$D88&gt;Assumptions!$B$9),"Check follow-up","Ready for review"))))))),"Check entered values"))</f>
        <v/>
      </c>
    </row>
    <row r="89" ht="32" customHeight="1">
      <c r="A89" s="13" t="n"/>
      <c r="B89" s="13" t="n"/>
      <c r="C89" s="14" t="n"/>
      <c r="D89" s="27" t="n"/>
      <c r="E89" s="16" t="n"/>
      <c r="F89" s="16" t="n"/>
      <c r="G89" s="13" t="n"/>
      <c r="H89" s="13" t="n"/>
      <c r="I89" s="17" t="n"/>
      <c r="J89" s="16" t="n"/>
      <c r="K89" s="14" t="n"/>
      <c r="L89" s="16" t="n"/>
      <c r="M89" s="18" t="n"/>
      <c r="N89" s="19" t="n"/>
      <c r="O89" s="16" t="n"/>
      <c r="P89" s="20">
        <f>IF($A89="","",IFERROR(VLOOKUP($F89,Assumptions!$G$5:$H$8,2,FALSE),""))</f>
        <v/>
      </c>
      <c r="Q89" s="11">
        <f>IF(OR($A89="",$N89="",$I89=""),"",IFERROR($N89/$I89,""))</f>
        <v/>
      </c>
      <c r="R89" s="21">
        <f>IF($A89="","",IFERROR(IF(COUNTIF($A$5:$A$104,$A89)&gt;1,"Duplicate ID",IF(OR($B89="",$C89="",$D89="",$E89="",$F89="",$G89="",$H89="",$I89="",$J89="",$M89="",$O89=""),"Complete required fields",IF(AND($K89&lt;&gt;"",OR($L89="",$L89="Unassigned")),"Assign access responsibility",IF($I89&gt;Assumptions!$B$6,"Check site quantity",IF($M89&gt;Assumptions!$B$8,"Check survey hours",IF(AND($N89&lt;&gt;"",$N89&gt;Assumptions!$B$10),"Review quote amount",IF(AND($O89&lt;&gt;"Quoted",$O89&lt;&gt;"Closed",TODAY()-$D89&gt;Assumptions!$B$9),"Check follow-up","Ready for review"))))))),"Check entered values"))</f>
        <v/>
      </c>
    </row>
    <row r="90" ht="32" customHeight="1">
      <c r="A90" s="13" t="n"/>
      <c r="B90" s="13" t="n"/>
      <c r="C90" s="14" t="n"/>
      <c r="D90" s="27" t="n"/>
      <c r="E90" s="16" t="n"/>
      <c r="F90" s="16" t="n"/>
      <c r="G90" s="13" t="n"/>
      <c r="H90" s="13" t="n"/>
      <c r="I90" s="17" t="n"/>
      <c r="J90" s="16" t="n"/>
      <c r="K90" s="14" t="n"/>
      <c r="L90" s="16" t="n"/>
      <c r="M90" s="18" t="n"/>
      <c r="N90" s="19" t="n"/>
      <c r="O90" s="16" t="n"/>
      <c r="P90" s="10">
        <f>IF($A90="","",IFERROR(VLOOKUP($F90,Assumptions!$G$5:$H$8,2,FALSE),""))</f>
        <v/>
      </c>
      <c r="Q90" s="8">
        <f>IF(OR($A90="",$N90="",$I90=""),"",IFERROR($N90/$I90,""))</f>
        <v/>
      </c>
      <c r="R90" s="22">
        <f>IF($A90="","",IFERROR(IF(COUNTIF($A$5:$A$104,$A90)&gt;1,"Duplicate ID",IF(OR($B90="",$C90="",$D90="",$E90="",$F90="",$G90="",$H90="",$I90="",$J90="",$M90="",$O90=""),"Complete required fields",IF(AND($K90&lt;&gt;"",OR($L90="",$L90="Unassigned")),"Assign access responsibility",IF($I90&gt;Assumptions!$B$6,"Check site quantity",IF($M90&gt;Assumptions!$B$8,"Check survey hours",IF(AND($N90&lt;&gt;"",$N90&gt;Assumptions!$B$10),"Review quote amount",IF(AND($O90&lt;&gt;"Quoted",$O90&lt;&gt;"Closed",TODAY()-$D90&gt;Assumptions!$B$9),"Check follow-up","Ready for review"))))))),"Check entered values"))</f>
        <v/>
      </c>
    </row>
    <row r="91" ht="32" customHeight="1">
      <c r="A91" s="13" t="n"/>
      <c r="B91" s="13" t="n"/>
      <c r="C91" s="14" t="n"/>
      <c r="D91" s="27" t="n"/>
      <c r="E91" s="16" t="n"/>
      <c r="F91" s="16" t="n"/>
      <c r="G91" s="13" t="n"/>
      <c r="H91" s="13" t="n"/>
      <c r="I91" s="17" t="n"/>
      <c r="J91" s="16" t="n"/>
      <c r="K91" s="14" t="n"/>
      <c r="L91" s="16" t="n"/>
      <c r="M91" s="18" t="n"/>
      <c r="N91" s="19" t="n"/>
      <c r="O91" s="16" t="n"/>
      <c r="P91" s="20">
        <f>IF($A91="","",IFERROR(VLOOKUP($F91,Assumptions!$G$5:$H$8,2,FALSE),""))</f>
        <v/>
      </c>
      <c r="Q91" s="11">
        <f>IF(OR($A91="",$N91="",$I91=""),"",IFERROR($N91/$I91,""))</f>
        <v/>
      </c>
      <c r="R91" s="21">
        <f>IF($A91="","",IFERROR(IF(COUNTIF($A$5:$A$104,$A91)&gt;1,"Duplicate ID",IF(OR($B91="",$C91="",$D91="",$E91="",$F91="",$G91="",$H91="",$I91="",$J91="",$M91="",$O91=""),"Complete required fields",IF(AND($K91&lt;&gt;"",OR($L91="",$L91="Unassigned")),"Assign access responsibility",IF($I91&gt;Assumptions!$B$6,"Check site quantity",IF($M91&gt;Assumptions!$B$8,"Check survey hours",IF(AND($N91&lt;&gt;"",$N91&gt;Assumptions!$B$10),"Review quote amount",IF(AND($O91&lt;&gt;"Quoted",$O91&lt;&gt;"Closed",TODAY()-$D91&gt;Assumptions!$B$9),"Check follow-up","Ready for review"))))))),"Check entered values"))</f>
        <v/>
      </c>
    </row>
    <row r="92" ht="32" customHeight="1">
      <c r="A92" s="13" t="n"/>
      <c r="B92" s="13" t="n"/>
      <c r="C92" s="14" t="n"/>
      <c r="D92" s="27" t="n"/>
      <c r="E92" s="16" t="n"/>
      <c r="F92" s="16" t="n"/>
      <c r="G92" s="13" t="n"/>
      <c r="H92" s="13" t="n"/>
      <c r="I92" s="17" t="n"/>
      <c r="J92" s="16" t="n"/>
      <c r="K92" s="14" t="n"/>
      <c r="L92" s="16" t="n"/>
      <c r="M92" s="18" t="n"/>
      <c r="N92" s="19" t="n"/>
      <c r="O92" s="16" t="n"/>
      <c r="P92" s="10">
        <f>IF($A92="","",IFERROR(VLOOKUP($F92,Assumptions!$G$5:$H$8,2,FALSE),""))</f>
        <v/>
      </c>
      <c r="Q92" s="8">
        <f>IF(OR($A92="",$N92="",$I92=""),"",IFERROR($N92/$I92,""))</f>
        <v/>
      </c>
      <c r="R92" s="22">
        <f>IF($A92="","",IFERROR(IF(COUNTIF($A$5:$A$104,$A92)&gt;1,"Duplicate ID",IF(OR($B92="",$C92="",$D92="",$E92="",$F92="",$G92="",$H92="",$I92="",$J92="",$M92="",$O92=""),"Complete required fields",IF(AND($K92&lt;&gt;"",OR($L92="",$L92="Unassigned")),"Assign access responsibility",IF($I92&gt;Assumptions!$B$6,"Check site quantity",IF($M92&gt;Assumptions!$B$8,"Check survey hours",IF(AND($N92&lt;&gt;"",$N92&gt;Assumptions!$B$10),"Review quote amount",IF(AND($O92&lt;&gt;"Quoted",$O92&lt;&gt;"Closed",TODAY()-$D92&gt;Assumptions!$B$9),"Check follow-up","Ready for review"))))))),"Check entered values"))</f>
        <v/>
      </c>
    </row>
    <row r="93" ht="32" customHeight="1">
      <c r="A93" s="13" t="n"/>
      <c r="B93" s="13" t="n"/>
      <c r="C93" s="14" t="n"/>
      <c r="D93" s="27" t="n"/>
      <c r="E93" s="16" t="n"/>
      <c r="F93" s="16" t="n"/>
      <c r="G93" s="13" t="n"/>
      <c r="H93" s="13" t="n"/>
      <c r="I93" s="17" t="n"/>
      <c r="J93" s="16" t="n"/>
      <c r="K93" s="14" t="n"/>
      <c r="L93" s="16" t="n"/>
      <c r="M93" s="18" t="n"/>
      <c r="N93" s="19" t="n"/>
      <c r="O93" s="16" t="n"/>
      <c r="P93" s="20">
        <f>IF($A93="","",IFERROR(VLOOKUP($F93,Assumptions!$G$5:$H$8,2,FALSE),""))</f>
        <v/>
      </c>
      <c r="Q93" s="11">
        <f>IF(OR($A93="",$N93="",$I93=""),"",IFERROR($N93/$I93,""))</f>
        <v/>
      </c>
      <c r="R93" s="21">
        <f>IF($A93="","",IFERROR(IF(COUNTIF($A$5:$A$104,$A93)&gt;1,"Duplicate ID",IF(OR($B93="",$C93="",$D93="",$E93="",$F93="",$G93="",$H93="",$I93="",$J93="",$M93="",$O93=""),"Complete required fields",IF(AND($K93&lt;&gt;"",OR($L93="",$L93="Unassigned")),"Assign access responsibility",IF($I93&gt;Assumptions!$B$6,"Check site quantity",IF($M93&gt;Assumptions!$B$8,"Check survey hours",IF(AND($N93&lt;&gt;"",$N93&gt;Assumptions!$B$10),"Review quote amount",IF(AND($O93&lt;&gt;"Quoted",$O93&lt;&gt;"Closed",TODAY()-$D93&gt;Assumptions!$B$9),"Check follow-up","Ready for review"))))))),"Check entered values"))</f>
        <v/>
      </c>
    </row>
    <row r="94" ht="32" customHeight="1">
      <c r="A94" s="13" t="n"/>
      <c r="B94" s="13" t="n"/>
      <c r="C94" s="14" t="n"/>
      <c r="D94" s="27" t="n"/>
      <c r="E94" s="16" t="n"/>
      <c r="F94" s="16" t="n"/>
      <c r="G94" s="13" t="n"/>
      <c r="H94" s="13" t="n"/>
      <c r="I94" s="17" t="n"/>
      <c r="J94" s="16" t="n"/>
      <c r="K94" s="14" t="n"/>
      <c r="L94" s="16" t="n"/>
      <c r="M94" s="18" t="n"/>
      <c r="N94" s="19" t="n"/>
      <c r="O94" s="16" t="n"/>
      <c r="P94" s="10">
        <f>IF($A94="","",IFERROR(VLOOKUP($F94,Assumptions!$G$5:$H$8,2,FALSE),""))</f>
        <v/>
      </c>
      <c r="Q94" s="8">
        <f>IF(OR($A94="",$N94="",$I94=""),"",IFERROR($N94/$I94,""))</f>
        <v/>
      </c>
      <c r="R94" s="22">
        <f>IF($A94="","",IFERROR(IF(COUNTIF($A$5:$A$104,$A94)&gt;1,"Duplicate ID",IF(OR($B94="",$C94="",$D94="",$E94="",$F94="",$G94="",$H94="",$I94="",$J94="",$M94="",$O94=""),"Complete required fields",IF(AND($K94&lt;&gt;"",OR($L94="",$L94="Unassigned")),"Assign access responsibility",IF($I94&gt;Assumptions!$B$6,"Check site quantity",IF($M94&gt;Assumptions!$B$8,"Check survey hours",IF(AND($N94&lt;&gt;"",$N94&gt;Assumptions!$B$10),"Review quote amount",IF(AND($O94&lt;&gt;"Quoted",$O94&lt;&gt;"Closed",TODAY()-$D94&gt;Assumptions!$B$9),"Check follow-up","Ready for review"))))))),"Check entered values"))</f>
        <v/>
      </c>
    </row>
    <row r="95" ht="32" customHeight="1">
      <c r="A95" s="13" t="n"/>
      <c r="B95" s="13" t="n"/>
      <c r="C95" s="14" t="n"/>
      <c r="D95" s="27" t="n"/>
      <c r="E95" s="16" t="n"/>
      <c r="F95" s="16" t="n"/>
      <c r="G95" s="13" t="n"/>
      <c r="H95" s="13" t="n"/>
      <c r="I95" s="17" t="n"/>
      <c r="J95" s="16" t="n"/>
      <c r="K95" s="14" t="n"/>
      <c r="L95" s="16" t="n"/>
      <c r="M95" s="18" t="n"/>
      <c r="N95" s="19" t="n"/>
      <c r="O95" s="16" t="n"/>
      <c r="P95" s="20">
        <f>IF($A95="","",IFERROR(VLOOKUP($F95,Assumptions!$G$5:$H$8,2,FALSE),""))</f>
        <v/>
      </c>
      <c r="Q95" s="11">
        <f>IF(OR($A95="",$N95="",$I95=""),"",IFERROR($N95/$I95,""))</f>
        <v/>
      </c>
      <c r="R95" s="21">
        <f>IF($A95="","",IFERROR(IF(COUNTIF($A$5:$A$104,$A95)&gt;1,"Duplicate ID",IF(OR($B95="",$C95="",$D95="",$E95="",$F95="",$G95="",$H95="",$I95="",$J95="",$M95="",$O95=""),"Complete required fields",IF(AND($K95&lt;&gt;"",OR($L95="",$L95="Unassigned")),"Assign access responsibility",IF($I95&gt;Assumptions!$B$6,"Check site quantity",IF($M95&gt;Assumptions!$B$8,"Check survey hours",IF(AND($N95&lt;&gt;"",$N95&gt;Assumptions!$B$10),"Review quote amount",IF(AND($O95&lt;&gt;"Quoted",$O95&lt;&gt;"Closed",TODAY()-$D95&gt;Assumptions!$B$9),"Check follow-up","Ready for review"))))))),"Check entered values"))</f>
        <v/>
      </c>
    </row>
    <row r="96" ht="32" customHeight="1">
      <c r="A96" s="13" t="n"/>
      <c r="B96" s="13" t="n"/>
      <c r="C96" s="14" t="n"/>
      <c r="D96" s="27" t="n"/>
      <c r="E96" s="16" t="n"/>
      <c r="F96" s="16" t="n"/>
      <c r="G96" s="13" t="n"/>
      <c r="H96" s="13" t="n"/>
      <c r="I96" s="17" t="n"/>
      <c r="J96" s="16" t="n"/>
      <c r="K96" s="14" t="n"/>
      <c r="L96" s="16" t="n"/>
      <c r="M96" s="18" t="n"/>
      <c r="N96" s="19" t="n"/>
      <c r="O96" s="16" t="n"/>
      <c r="P96" s="10">
        <f>IF($A96="","",IFERROR(VLOOKUP($F96,Assumptions!$G$5:$H$8,2,FALSE),""))</f>
        <v/>
      </c>
      <c r="Q96" s="8">
        <f>IF(OR($A96="",$N96="",$I96=""),"",IFERROR($N96/$I96,""))</f>
        <v/>
      </c>
      <c r="R96" s="22">
        <f>IF($A96="","",IFERROR(IF(COUNTIF($A$5:$A$104,$A96)&gt;1,"Duplicate ID",IF(OR($B96="",$C96="",$D96="",$E96="",$F96="",$G96="",$H96="",$I96="",$J96="",$M96="",$O96=""),"Complete required fields",IF(AND($K96&lt;&gt;"",OR($L96="",$L96="Unassigned")),"Assign access responsibility",IF($I96&gt;Assumptions!$B$6,"Check site quantity",IF($M96&gt;Assumptions!$B$8,"Check survey hours",IF(AND($N96&lt;&gt;"",$N96&gt;Assumptions!$B$10),"Review quote amount",IF(AND($O96&lt;&gt;"Quoted",$O96&lt;&gt;"Closed",TODAY()-$D96&gt;Assumptions!$B$9),"Check follow-up","Ready for review"))))))),"Check entered values"))</f>
        <v/>
      </c>
    </row>
    <row r="97" ht="32" customHeight="1">
      <c r="A97" s="13" t="n"/>
      <c r="B97" s="13" t="n"/>
      <c r="C97" s="14" t="n"/>
      <c r="D97" s="27" t="n"/>
      <c r="E97" s="16" t="n"/>
      <c r="F97" s="16" t="n"/>
      <c r="G97" s="13" t="n"/>
      <c r="H97" s="13" t="n"/>
      <c r="I97" s="17" t="n"/>
      <c r="J97" s="16" t="n"/>
      <c r="K97" s="14" t="n"/>
      <c r="L97" s="16" t="n"/>
      <c r="M97" s="18" t="n"/>
      <c r="N97" s="19" t="n"/>
      <c r="O97" s="16" t="n"/>
      <c r="P97" s="20">
        <f>IF($A97="","",IFERROR(VLOOKUP($F97,Assumptions!$G$5:$H$8,2,FALSE),""))</f>
        <v/>
      </c>
      <c r="Q97" s="11">
        <f>IF(OR($A97="",$N97="",$I97=""),"",IFERROR($N97/$I97,""))</f>
        <v/>
      </c>
      <c r="R97" s="21">
        <f>IF($A97="","",IFERROR(IF(COUNTIF($A$5:$A$104,$A97)&gt;1,"Duplicate ID",IF(OR($B97="",$C97="",$D97="",$E97="",$F97="",$G97="",$H97="",$I97="",$J97="",$M97="",$O97=""),"Complete required fields",IF(AND($K97&lt;&gt;"",OR($L97="",$L97="Unassigned")),"Assign access responsibility",IF($I97&gt;Assumptions!$B$6,"Check site quantity",IF($M97&gt;Assumptions!$B$8,"Check survey hours",IF(AND($N97&lt;&gt;"",$N97&gt;Assumptions!$B$10),"Review quote amount",IF(AND($O97&lt;&gt;"Quoted",$O97&lt;&gt;"Closed",TODAY()-$D97&gt;Assumptions!$B$9),"Check follow-up","Ready for review"))))))),"Check entered values"))</f>
        <v/>
      </c>
    </row>
    <row r="98" ht="32" customHeight="1">
      <c r="A98" s="13" t="n"/>
      <c r="B98" s="13" t="n"/>
      <c r="C98" s="14" t="n"/>
      <c r="D98" s="27" t="n"/>
      <c r="E98" s="16" t="n"/>
      <c r="F98" s="16" t="n"/>
      <c r="G98" s="13" t="n"/>
      <c r="H98" s="13" t="n"/>
      <c r="I98" s="17" t="n"/>
      <c r="J98" s="16" t="n"/>
      <c r="K98" s="14" t="n"/>
      <c r="L98" s="16" t="n"/>
      <c r="M98" s="18" t="n"/>
      <c r="N98" s="19" t="n"/>
      <c r="O98" s="16" t="n"/>
      <c r="P98" s="10">
        <f>IF($A98="","",IFERROR(VLOOKUP($F98,Assumptions!$G$5:$H$8,2,FALSE),""))</f>
        <v/>
      </c>
      <c r="Q98" s="8">
        <f>IF(OR($A98="",$N98="",$I98=""),"",IFERROR($N98/$I98,""))</f>
        <v/>
      </c>
      <c r="R98" s="22">
        <f>IF($A98="","",IFERROR(IF(COUNTIF($A$5:$A$104,$A98)&gt;1,"Duplicate ID",IF(OR($B98="",$C98="",$D98="",$E98="",$F98="",$G98="",$H98="",$I98="",$J98="",$M98="",$O98=""),"Complete required fields",IF(AND($K98&lt;&gt;"",OR($L98="",$L98="Unassigned")),"Assign access responsibility",IF($I98&gt;Assumptions!$B$6,"Check site quantity",IF($M98&gt;Assumptions!$B$8,"Check survey hours",IF(AND($N98&lt;&gt;"",$N98&gt;Assumptions!$B$10),"Review quote amount",IF(AND($O98&lt;&gt;"Quoted",$O98&lt;&gt;"Closed",TODAY()-$D98&gt;Assumptions!$B$9),"Check follow-up","Ready for review"))))))),"Check entered values"))</f>
        <v/>
      </c>
    </row>
    <row r="99" ht="32" customHeight="1">
      <c r="A99" s="13" t="n"/>
      <c r="B99" s="13" t="n"/>
      <c r="C99" s="14" t="n"/>
      <c r="D99" s="27" t="n"/>
      <c r="E99" s="16" t="n"/>
      <c r="F99" s="16" t="n"/>
      <c r="G99" s="13" t="n"/>
      <c r="H99" s="13" t="n"/>
      <c r="I99" s="17" t="n"/>
      <c r="J99" s="16" t="n"/>
      <c r="K99" s="14" t="n"/>
      <c r="L99" s="16" t="n"/>
      <c r="M99" s="18" t="n"/>
      <c r="N99" s="19" t="n"/>
      <c r="O99" s="16" t="n"/>
      <c r="P99" s="20">
        <f>IF($A99="","",IFERROR(VLOOKUP($F99,Assumptions!$G$5:$H$8,2,FALSE),""))</f>
        <v/>
      </c>
      <c r="Q99" s="11">
        <f>IF(OR($A99="",$N99="",$I99=""),"",IFERROR($N99/$I99,""))</f>
        <v/>
      </c>
      <c r="R99" s="21">
        <f>IF($A99="","",IFERROR(IF(COUNTIF($A$5:$A$104,$A99)&gt;1,"Duplicate ID",IF(OR($B99="",$C99="",$D99="",$E99="",$F99="",$G99="",$H99="",$I99="",$J99="",$M99="",$O99=""),"Complete required fields",IF(AND($K99&lt;&gt;"",OR($L99="",$L99="Unassigned")),"Assign access responsibility",IF($I99&gt;Assumptions!$B$6,"Check site quantity",IF($M99&gt;Assumptions!$B$8,"Check survey hours",IF(AND($N99&lt;&gt;"",$N99&gt;Assumptions!$B$10),"Review quote amount",IF(AND($O99&lt;&gt;"Quoted",$O99&lt;&gt;"Closed",TODAY()-$D99&gt;Assumptions!$B$9),"Check follow-up","Ready for review"))))))),"Check entered values"))</f>
        <v/>
      </c>
    </row>
    <row r="100" ht="32" customHeight="1">
      <c r="A100" s="13" t="n"/>
      <c r="B100" s="13" t="n"/>
      <c r="C100" s="14" t="n"/>
      <c r="D100" s="27" t="n"/>
      <c r="E100" s="16" t="n"/>
      <c r="F100" s="16" t="n"/>
      <c r="G100" s="13" t="n"/>
      <c r="H100" s="13" t="n"/>
      <c r="I100" s="17" t="n"/>
      <c r="J100" s="16" t="n"/>
      <c r="K100" s="14" t="n"/>
      <c r="L100" s="16" t="n"/>
      <c r="M100" s="18" t="n"/>
      <c r="N100" s="19" t="n"/>
      <c r="O100" s="16" t="n"/>
      <c r="P100" s="10">
        <f>IF($A100="","",IFERROR(VLOOKUP($F100,Assumptions!$G$5:$H$8,2,FALSE),""))</f>
        <v/>
      </c>
      <c r="Q100" s="8">
        <f>IF(OR($A100="",$N100="",$I100=""),"",IFERROR($N100/$I100,""))</f>
        <v/>
      </c>
      <c r="R100" s="22">
        <f>IF($A100="","",IFERROR(IF(COUNTIF($A$5:$A$104,$A100)&gt;1,"Duplicate ID",IF(OR($B100="",$C100="",$D100="",$E100="",$F100="",$G100="",$H100="",$I100="",$J100="",$M100="",$O100=""),"Complete required fields",IF(AND($K100&lt;&gt;"",OR($L100="",$L100="Unassigned")),"Assign access responsibility",IF($I100&gt;Assumptions!$B$6,"Check site quantity",IF($M100&gt;Assumptions!$B$8,"Check survey hours",IF(AND($N100&lt;&gt;"",$N100&gt;Assumptions!$B$10),"Review quote amount",IF(AND($O100&lt;&gt;"Quoted",$O100&lt;&gt;"Closed",TODAY()-$D100&gt;Assumptions!$B$9),"Check follow-up","Ready for review"))))))),"Check entered values"))</f>
        <v/>
      </c>
    </row>
    <row r="101" ht="32" customHeight="1">
      <c r="A101" s="13" t="n"/>
      <c r="B101" s="13" t="n"/>
      <c r="C101" s="14" t="n"/>
      <c r="D101" s="27" t="n"/>
      <c r="E101" s="16" t="n"/>
      <c r="F101" s="16" t="n"/>
      <c r="G101" s="13" t="n"/>
      <c r="H101" s="13" t="n"/>
      <c r="I101" s="17" t="n"/>
      <c r="J101" s="16" t="n"/>
      <c r="K101" s="14" t="n"/>
      <c r="L101" s="16" t="n"/>
      <c r="M101" s="18" t="n"/>
      <c r="N101" s="19" t="n"/>
      <c r="O101" s="16" t="n"/>
      <c r="P101" s="20">
        <f>IF($A101="","",IFERROR(VLOOKUP($F101,Assumptions!$G$5:$H$8,2,FALSE),""))</f>
        <v/>
      </c>
      <c r="Q101" s="11">
        <f>IF(OR($A101="",$N101="",$I101=""),"",IFERROR($N101/$I101,""))</f>
        <v/>
      </c>
      <c r="R101" s="21">
        <f>IF($A101="","",IFERROR(IF(COUNTIF($A$5:$A$104,$A101)&gt;1,"Duplicate ID",IF(OR($B101="",$C101="",$D101="",$E101="",$F101="",$G101="",$H101="",$I101="",$J101="",$M101="",$O101=""),"Complete required fields",IF(AND($K101&lt;&gt;"",OR($L101="",$L101="Unassigned")),"Assign access responsibility",IF($I101&gt;Assumptions!$B$6,"Check site quantity",IF($M101&gt;Assumptions!$B$8,"Check survey hours",IF(AND($N101&lt;&gt;"",$N101&gt;Assumptions!$B$10),"Review quote amount",IF(AND($O101&lt;&gt;"Quoted",$O101&lt;&gt;"Closed",TODAY()-$D101&gt;Assumptions!$B$9),"Check follow-up","Ready for review"))))))),"Check entered values"))</f>
        <v/>
      </c>
    </row>
    <row r="102" ht="32" customHeight="1">
      <c r="A102" s="13" t="n"/>
      <c r="B102" s="13" t="n"/>
      <c r="C102" s="14" t="n"/>
      <c r="D102" s="27" t="n"/>
      <c r="E102" s="16" t="n"/>
      <c r="F102" s="16" t="n"/>
      <c r="G102" s="13" t="n"/>
      <c r="H102" s="13" t="n"/>
      <c r="I102" s="17" t="n"/>
      <c r="J102" s="16" t="n"/>
      <c r="K102" s="14" t="n"/>
      <c r="L102" s="16" t="n"/>
      <c r="M102" s="18" t="n"/>
      <c r="N102" s="19" t="n"/>
      <c r="O102" s="16" t="n"/>
      <c r="P102" s="10">
        <f>IF($A102="","",IFERROR(VLOOKUP($F102,Assumptions!$G$5:$H$8,2,FALSE),""))</f>
        <v/>
      </c>
      <c r="Q102" s="8">
        <f>IF(OR($A102="",$N102="",$I102=""),"",IFERROR($N102/$I102,""))</f>
        <v/>
      </c>
      <c r="R102" s="22">
        <f>IF($A102="","",IFERROR(IF(COUNTIF($A$5:$A$104,$A102)&gt;1,"Duplicate ID",IF(OR($B102="",$C102="",$D102="",$E102="",$F102="",$G102="",$H102="",$I102="",$J102="",$M102="",$O102=""),"Complete required fields",IF(AND($K102&lt;&gt;"",OR($L102="",$L102="Unassigned")),"Assign access responsibility",IF($I102&gt;Assumptions!$B$6,"Check site quantity",IF($M102&gt;Assumptions!$B$8,"Check survey hours",IF(AND($N102&lt;&gt;"",$N102&gt;Assumptions!$B$10),"Review quote amount",IF(AND($O102&lt;&gt;"Quoted",$O102&lt;&gt;"Closed",TODAY()-$D102&gt;Assumptions!$B$9),"Check follow-up","Ready for review"))))))),"Check entered values"))</f>
        <v/>
      </c>
    </row>
    <row r="103" ht="32" customHeight="1">
      <c r="A103" s="13" t="n"/>
      <c r="B103" s="13" t="n"/>
      <c r="C103" s="14" t="n"/>
      <c r="D103" s="27" t="n"/>
      <c r="E103" s="16" t="n"/>
      <c r="F103" s="16" t="n"/>
      <c r="G103" s="13" t="n"/>
      <c r="H103" s="13" t="n"/>
      <c r="I103" s="17" t="n"/>
      <c r="J103" s="16" t="n"/>
      <c r="K103" s="14" t="n"/>
      <c r="L103" s="16" t="n"/>
      <c r="M103" s="18" t="n"/>
      <c r="N103" s="19" t="n"/>
      <c r="O103" s="16" t="n"/>
      <c r="P103" s="20">
        <f>IF($A103="","",IFERROR(VLOOKUP($F103,Assumptions!$G$5:$H$8,2,FALSE),""))</f>
        <v/>
      </c>
      <c r="Q103" s="11">
        <f>IF(OR($A103="",$N103="",$I103=""),"",IFERROR($N103/$I103,""))</f>
        <v/>
      </c>
      <c r="R103" s="21">
        <f>IF($A103="","",IFERROR(IF(COUNTIF($A$5:$A$104,$A103)&gt;1,"Duplicate ID",IF(OR($B103="",$C103="",$D103="",$E103="",$F103="",$G103="",$H103="",$I103="",$J103="",$M103="",$O103=""),"Complete required fields",IF(AND($K103&lt;&gt;"",OR($L103="",$L103="Unassigned")),"Assign access responsibility",IF($I103&gt;Assumptions!$B$6,"Check site quantity",IF($M103&gt;Assumptions!$B$8,"Check survey hours",IF(AND($N103&lt;&gt;"",$N103&gt;Assumptions!$B$10),"Review quote amount",IF(AND($O103&lt;&gt;"Quoted",$O103&lt;&gt;"Closed",TODAY()-$D103&gt;Assumptions!$B$9),"Check follow-up","Ready for review"))))))),"Check entered values"))</f>
        <v/>
      </c>
    </row>
    <row r="104" ht="32" customHeight="1">
      <c r="A104" s="13" t="n"/>
      <c r="B104" s="13" t="n"/>
      <c r="C104" s="14" t="n"/>
      <c r="D104" s="27" t="n"/>
      <c r="E104" s="16" t="n"/>
      <c r="F104" s="16" t="n"/>
      <c r="G104" s="13" t="n"/>
      <c r="H104" s="13" t="n"/>
      <c r="I104" s="17" t="n"/>
      <c r="J104" s="16" t="n"/>
      <c r="K104" s="14" t="n"/>
      <c r="L104" s="16" t="n"/>
      <c r="M104" s="18" t="n"/>
      <c r="N104" s="19" t="n"/>
      <c r="O104" s="16" t="n"/>
      <c r="P104" s="10">
        <f>IF($A104="","",IFERROR(VLOOKUP($F104,Assumptions!$G$5:$H$8,2,FALSE),""))</f>
        <v/>
      </c>
      <c r="Q104" s="8">
        <f>IF(OR($A104="",$N104="",$I104=""),"",IFERROR($N104/$I104,""))</f>
        <v/>
      </c>
      <c r="R104" s="22">
        <f>IF($A104="","",IFERROR(IF(COUNTIF($A$5:$A$104,$A104)&gt;1,"Duplicate ID",IF(OR($B104="",$C104="",$D104="",$E104="",$F104="",$G104="",$H104="",$I104="",$J104="",$M104="",$O104=""),"Complete required fields",IF(AND($K104&lt;&gt;"",OR($L104="",$L104="Unassigned")),"Assign access responsibility",IF($I104&gt;Assumptions!$B$6,"Check site quantity",IF($M104&gt;Assumptions!$B$8,"Check survey hours",IF(AND($N104&lt;&gt;"",$N104&gt;Assumptions!$B$10),"Review quote amount",IF(AND($O104&lt;&gt;"Quoted",$O104&lt;&gt;"Closed",TODAY()-$D104&gt;Assumptions!$B$9),"Check follow-up","Ready for review"))))))),"Check entered values"))</f>
        <v/>
      </c>
    </row>
  </sheetData>
  <autoFilter ref="A4:R104"/>
  <mergeCells count="1">
    <mergeCell ref="A1:R1"/>
  </mergeCells>
  <conditionalFormatting sqref="R5:R104">
    <cfRule type="expression" priority="1" dxfId="0">
      <formula>AND($A5&lt;&gt;"",$R5&lt;&gt;"Ready for review")</formula>
    </cfRule>
    <cfRule type="expression" priority="2" dxfId="1">
      <formula>AND($A5&lt;&gt;"",$R5="Ready for review")</formula>
    </cfRule>
  </conditionalFormatting>
  <dataValidations count="11">
    <dataValidation sqref="D5:D104" showDropDown="0" showInputMessage="1" showErrorMessage="1" allowBlank="0" errorTitle="Check the survey date" error="Enter a valid date within the Assumptions date limits." promptTitle="Survey date" prompt="Enter a date within the editable range on Assumptions." type="date" errorStyle="stop" operator="between">
      <formula1>INDIRECT("Assumptions!$B$11")</formula1>
      <formula2>INDIRECT("Assumptions!$B$12")</formula2>
    </dataValidation>
    <dataValidation sqref="E5:E104" showDropDown="0" showInputMessage="1" showErrorMessage="1" allowBlank="0" errorTitle="Check the technician" error="Choose a technician shown on Assumptions or leave the cell blank." promptTitle="Technician" prompt="Choose an editable fictional technician from Assumptions." type="list">
      <formula1>INDIRECT("Assumptions!$F$5:$F$8")</formula1>
    </dataValidation>
    <dataValidation sqref="F5:F104" showDropDown="0" showInputMessage="1" showErrorMessage="1" allowBlank="0" errorTitle="Check the route" error="Choose a route shown on Assumptions or leave the cell blank." promptTitle="Route" prompt="Choose an editable fictional route from Assumptions." type="list">
      <formula1>INDIRECT("Assumptions!$G$5:$G$8")</formula1>
    </dataValidation>
    <dataValidation sqref="G5:G104" showDropDown="0" showInputMessage="1" showErrorMessage="1" allowBlank="0" errorTitle="Check the pest concern" error="Choose a pest concern shown on Assumptions or leave the cell blank." promptTitle="Pest concern" prompt="Choose the observed or reported concern." type="list">
      <formula1>INDIRECT("Assumptions!$I$5:$I$11")</formula1>
    </dataValidation>
    <dataValidation sqref="H5:H104" showDropDown="0" showInputMessage="1" showErrorMessage="1" allowBlank="0" errorTitle="Check the service" error="Choose a service shown on Assumptions or leave the cell blank." promptTitle="Requested service" prompt="Choose the requested survey service." type="list">
      <formula1>INDIRECT("Assumptions!$J$5:$J$10")</formula1>
    </dataValidation>
    <dataValidation sqref="I5:I104" showDropDown="0" showInputMessage="1" showErrorMessage="1" allowBlank="0" errorTitle="Check the site quantity" error="Enter a value from 0.01 through the maximum on Assumptions." promptTitle="Site quantity" prompt="Enter a positive quantity within the editable maximum." type="decimal" errorStyle="stop" operator="between">
      <formula1>0.01</formula1>
      <formula2>INDIRECT("Assumptions!$B$5")</formula2>
    </dataValidation>
    <dataValidation sqref="J5:J104" showDropDown="0" showInputMessage="1" showErrorMessage="1" allowBlank="0" errorTitle="Check the quantity unit" error="Choose a quantity unit shown on Assumptions or leave the cell blank." promptTitle="Quantity unit" prompt="Choose the unit that describes the site quantity." type="list">
      <formula1>INDIRECT("Assumptions!$E$5:$E$9")</formula1>
    </dataValidation>
    <dataValidation sqref="L5:L104" showDropDown="0" showInputMessage="1" showErrorMessage="1" allowBlank="0" errorTitle="Check the responsibility" error="Choose a responsibility shown on Assumptions or leave the cell blank." promptTitle="Access responsibility" prompt="Choose who must confirm or resolve the access item." type="list">
      <formula1>INDIRECT("Assumptions!$K$5:$K$10")</formula1>
    </dataValidation>
    <dataValidation sqref="M5:M104" showDropDown="0" showInputMessage="1" showErrorMessage="1" allowBlank="0" errorTitle="Check the survey hours" error="Enter zero through the maximum survey hours on Assumptions." promptTitle="Survey hours" prompt="Enter survey hours within the editable maximum." type="decimal" errorStyle="stop" operator="between">
      <formula1>0</formula1>
      <formula2>INDIRECT("Assumptions!$B$7")</formula2>
    </dataValidation>
    <dataValidation sqref="N5:N104" showDropDown="0" showInputMessage="1" showErrorMessage="1" allowBlank="0" errorTitle="Check the amount" error="Enter zero through the editable maximum quote amount on Assumptions." promptTitle="Preliminary quote amount" prompt="Enter a nonnegative planning amount or leave the cell blank." type="decimal" errorStyle="stop" operator="between">
      <formula1>0</formula1>
      <formula2>INDIRECT("Assumptions!$B$13")</formula2>
    </dataValidation>
    <dataValidation sqref="O5:O104" showDropDown="0" showInputMessage="1" showErrorMessage="1" allowBlank="0" errorTitle="Check the status" error="Choose a status shown on Assumptions or leave the cell blank." promptTitle="Survey status" prompt="Choose an internal planning status." type="list">
      <formula1>INDIRECT("Assumptions!$D$5:$D$11")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K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7" customWidth="1" min="3" max="3"/>
    <col width="21" customWidth="1" min="4" max="4"/>
    <col width="21" customWidth="1" min="5" max="5"/>
    <col width="27" customWidth="1" min="6" max="6"/>
    <col width="24" customWidth="1" min="7" max="7"/>
    <col width="13" customWidth="1" min="8" max="8"/>
    <col width="25" customWidth="1" min="9" max="9"/>
    <col width="25" customWidth="1" min="10" max="10"/>
    <col width="28" customWidth="1" min="11" max="11"/>
  </cols>
  <sheetData>
    <row r="1" ht="28" customHeight="1">
      <c r="A1" s="1" t="inlineStr">
        <is>
          <t>Site Survey Assumptions</t>
        </is>
      </c>
    </row>
    <row r="2" ht="30" customHeight="1">
      <c r="A2" s="2" t="inlineStr">
        <is>
          <t>Editable planning limits and choices. These entries are not regulatory, safety, environmental, or treatment determinations.</t>
        </is>
      </c>
    </row>
    <row r="3"/>
    <row r="4" ht="42" customHeight="1">
      <c r="A4" s="3" t="inlineStr">
        <is>
          <t>Setting</t>
        </is>
      </c>
      <c r="B4" s="3" t="inlineStr">
        <is>
          <t>Editable Value</t>
        </is>
      </c>
      <c r="C4" s="3" t="inlineStr">
        <is>
          <t>Unit or Purpose</t>
        </is>
      </c>
      <c r="D4" s="3" t="inlineStr">
        <is>
          <t>Status Choices</t>
        </is>
      </c>
      <c r="E4" s="3" t="inlineStr">
        <is>
          <t>Quantity Unit Choices</t>
        </is>
      </c>
      <c r="F4" s="3" t="inlineStr">
        <is>
          <t>Technician Choices</t>
        </is>
      </c>
      <c r="G4" s="3" t="inlineStr">
        <is>
          <t>Route Choices</t>
        </is>
      </c>
      <c r="H4" s="3" t="inlineStr">
        <is>
          <t>Base Miles</t>
        </is>
      </c>
      <c r="I4" s="3" t="inlineStr">
        <is>
          <t>Pest Concern Choices</t>
        </is>
      </c>
      <c r="J4" s="3" t="inlineStr">
        <is>
          <t>Service Choices</t>
        </is>
      </c>
      <c r="K4" s="3" t="inlineStr">
        <is>
          <t>Access Responsibility Choices</t>
        </is>
      </c>
    </row>
    <row r="5" ht="24" customHeight="1">
      <c r="A5" s="4" t="inlineStr">
        <is>
          <t>Maximum entered quantity</t>
        </is>
      </c>
      <c r="B5" s="17" t="n">
        <v>1000000</v>
      </c>
      <c r="C5" s="4" t="inlineStr">
        <is>
          <t>entered units</t>
        </is>
      </c>
      <c r="D5" s="13" t="inlineStr">
        <is>
          <t>Draft</t>
        </is>
      </c>
      <c r="E5" s="13" t="inlineStr">
        <is>
          <t>square feet</t>
        </is>
      </c>
      <c r="F5" s="13" t="inlineStr">
        <is>
          <t>Fictional Tech Rowan Vale</t>
        </is>
      </c>
      <c r="G5" s="13" t="inlineStr">
        <is>
          <t>Fictional Route Amber</t>
        </is>
      </c>
      <c r="H5" s="23" t="n">
        <v>8</v>
      </c>
      <c r="I5" s="13" t="inlineStr">
        <is>
          <t>Ant activity</t>
        </is>
      </c>
      <c r="J5" s="13" t="inlineStr">
        <is>
          <t>Initial site survey</t>
        </is>
      </c>
      <c r="K5" s="13" t="inlineStr">
        <is>
          <t>Customer / Prospect</t>
        </is>
      </c>
    </row>
    <row r="6" ht="24" customHeight="1">
      <c r="A6" s="6" t="inlineStr">
        <is>
          <t>Quantity review threshold</t>
        </is>
      </c>
      <c r="B6" s="17" t="n">
        <v>25000</v>
      </c>
      <c r="C6" s="6" t="inlineStr">
        <is>
          <t>entered units</t>
        </is>
      </c>
      <c r="D6" s="13" t="inlineStr">
        <is>
          <t>Survey Scheduled</t>
        </is>
      </c>
      <c r="E6" s="13" t="inlineStr">
        <is>
          <t>linear feet</t>
        </is>
      </c>
      <c r="F6" s="13" t="inlineStr">
        <is>
          <t>Fictional Tech Avery Quill</t>
        </is>
      </c>
      <c r="G6" s="13" t="inlineStr">
        <is>
          <t>Fictional Route Indigo</t>
        </is>
      </c>
      <c r="H6" s="23" t="n">
        <v>18.5</v>
      </c>
      <c r="I6" s="13" t="inlineStr">
        <is>
          <t>Cockroach signs</t>
        </is>
      </c>
      <c r="J6" s="13" t="inlineStr">
        <is>
          <t>General pest survey</t>
        </is>
      </c>
      <c r="K6" s="13" t="inlineStr">
        <is>
          <t>Property Manager</t>
        </is>
      </c>
    </row>
    <row r="7" ht="24" customHeight="1">
      <c r="A7" s="4" t="inlineStr">
        <is>
          <t>Maximum entered survey hours</t>
        </is>
      </c>
      <c r="B7" s="24" t="n">
        <v>24</v>
      </c>
      <c r="C7" s="4" t="inlineStr">
        <is>
          <t>hours</t>
        </is>
      </c>
      <c r="D7" s="13" t="inlineStr">
        <is>
          <t>Survey Complete</t>
        </is>
      </c>
      <c r="E7" s="13" t="inlineStr">
        <is>
          <t>rooms</t>
        </is>
      </c>
      <c r="F7" s="13" t="inlineStr">
        <is>
          <t>Fictional Tech Morgan Lark</t>
        </is>
      </c>
      <c r="G7" s="13" t="inlineStr">
        <is>
          <t>Fictional Route Copper</t>
        </is>
      </c>
      <c r="H7" s="23" t="n">
        <v>27</v>
      </c>
      <c r="I7" s="13" t="inlineStr">
        <is>
          <t>Rodent evidence</t>
        </is>
      </c>
      <c r="J7" s="13" t="inlineStr">
        <is>
          <t>Rodent-focused survey</t>
        </is>
      </c>
      <c r="K7" s="13" t="inlineStr">
        <is>
          <t>Site Contact</t>
        </is>
      </c>
    </row>
    <row r="8" ht="24" customHeight="1">
      <c r="A8" s="6" t="inlineStr">
        <is>
          <t>Hours review threshold</t>
        </is>
      </c>
      <c r="B8" s="24" t="n">
        <v>8</v>
      </c>
      <c r="C8" s="6" t="inlineStr">
        <is>
          <t>hours</t>
        </is>
      </c>
      <c r="D8" s="13" t="inlineStr">
        <is>
          <t>Quote Pending</t>
        </is>
      </c>
      <c r="E8" s="13" t="inlineStr">
        <is>
          <t>units</t>
        </is>
      </c>
      <c r="F8" s="13" t="inlineStr">
        <is>
          <t>Fictional Tech Casey Fern</t>
        </is>
      </c>
      <c r="G8" s="13" t="inlineStr">
        <is>
          <t>Fictional Route Willow</t>
        </is>
      </c>
      <c r="H8" s="23" t="n">
        <v>42</v>
      </c>
      <c r="I8" s="13" t="inlineStr">
        <is>
          <t>Stored-product insects</t>
        </is>
      </c>
      <c r="J8" s="13" t="inlineStr">
        <is>
          <t>Food-area survey</t>
        </is>
      </c>
      <c r="K8" s="13" t="inlineStr">
        <is>
          <t>Pest Company</t>
        </is>
      </c>
    </row>
    <row r="9" ht="24" customHeight="1">
      <c r="A9" s="4" t="inlineStr">
        <is>
          <t>Follow-up age threshold</t>
        </is>
      </c>
      <c r="B9" s="25" t="n">
        <v>14</v>
      </c>
      <c r="C9" s="4" t="inlineStr">
        <is>
          <t>days</t>
        </is>
      </c>
      <c r="D9" s="13" t="inlineStr">
        <is>
          <t>Quoted</t>
        </is>
      </c>
      <c r="E9" s="13" t="inlineStr">
        <is>
          <t>acres</t>
        </is>
      </c>
      <c r="I9" s="13" t="inlineStr">
        <is>
          <t>Stinging insect activity</t>
        </is>
      </c>
      <c r="J9" s="13" t="inlineStr">
        <is>
          <t>Exterior perimeter survey</t>
        </is>
      </c>
      <c r="K9" s="13" t="inlineStr">
        <is>
          <t>Joint Review</t>
        </is>
      </c>
    </row>
    <row r="10" ht="24" customHeight="1">
      <c r="A10" s="6" t="inlineStr">
        <is>
          <t>Quote amount review threshold</t>
        </is>
      </c>
      <c r="B10" s="19" t="n">
        <v>5000</v>
      </c>
      <c r="C10" s="6" t="inlineStr">
        <is>
          <t>US dollars</t>
        </is>
      </c>
      <c r="D10" s="13" t="inlineStr">
        <is>
          <t>Closed</t>
        </is>
      </c>
      <c r="I10" s="13" t="inlineStr">
        <is>
          <t>Occasional invaders</t>
        </is>
      </c>
      <c r="J10" s="13" t="inlineStr">
        <is>
          <t>Quote resurvey</t>
        </is>
      </c>
      <c r="K10" s="13" t="inlineStr">
        <is>
          <t>Unassigned</t>
        </is>
      </c>
    </row>
    <row r="11" ht="24" customHeight="1">
      <c r="A11" s="4" t="inlineStr">
        <is>
          <t>Earliest survey date</t>
        </is>
      </c>
      <c r="B11" s="28" t="n">
        <v>45911</v>
      </c>
      <c r="C11" s="4" t="inlineStr">
        <is>
          <t>MM/DD/YYYY</t>
        </is>
      </c>
      <c r="D11" s="13" t="inlineStr">
        <is>
          <t>On Hold</t>
        </is>
      </c>
      <c r="I11" s="13" t="inlineStr">
        <is>
          <t>Multiple concerns</t>
        </is>
      </c>
    </row>
    <row r="12" ht="24" customHeight="1">
      <c r="A12" s="6" t="inlineStr">
        <is>
          <t>Latest survey date</t>
        </is>
      </c>
      <c r="B12" s="28" t="n">
        <v>46641</v>
      </c>
      <c r="C12" s="6" t="inlineStr">
        <is>
          <t>MM/DD/YYYY</t>
        </is>
      </c>
    </row>
    <row r="13" ht="24" customHeight="1">
      <c r="A13" s="4" t="inlineStr">
        <is>
          <t>Maximum entered quote amount</t>
        </is>
      </c>
      <c r="B13" s="19" t="n">
        <v>10000000</v>
      </c>
      <c r="C13" s="4" t="inlineStr">
        <is>
          <t>US dollars</t>
        </is>
      </c>
    </row>
  </sheetData>
  <autoFilter ref="A4:K13"/>
  <mergeCells count="1">
    <mergeCell ref="A1:K1"/>
  </mergeCell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Operations</dc:creator>
  <dc:title xmlns:dc="http://purl.org/dc/elements/1.1/">Pest Control Site Survey Worksheet</dc:title>
  <dc:description xmlns:dc="http://purl.org/dc/elements/1.1/">Planning worksheet with clearly fictional sample records.</dc:description>
  <dc:subject xmlns:dc="http://purl.org/dc/elements/1.1/">Prospect site characteristics and access constraints</dc:subject>
  <dcterms:created xmlns:dcterms="http://purl.org/dc/terms/" xmlns:xsi="http://www.w3.org/2001/XMLSchema-instance" xsi:type="dcterms:W3CDTF">2026-09-11T06:12:03Z</dcterms:created>
  <dcterms:modified xmlns:dcterms="http://purl.org/dc/terms/" xmlns:xsi="http://www.w3.org/2001/XMLSchema-instance" xsi:type="dcterms:W3CDTF">2026-09-11T06:12:03+00:00Z</dcterms:modified>
</cp:coreProperties>
</file>