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roposal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0" hidden="1">'Summary'!$A$16:$B$21</definedName>
    <definedName name="_xlnm._FilterDatabase" localSheetId="1" hidden="1">'Proposals'!$A$4:$V$104</definedName>
    <definedName name="_xlnm._FilterDatabase" localSheetId="2" hidden="1">'Assumptions'!$A$3:$J$9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.0%"/>
    <numFmt numFmtId="166" formatCode="mm/dd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2666D"/>
      <sz val="9"/>
    </font>
    <font>
      <name val="Calibri"/>
      <b val="1"/>
      <color rgb="00FFFFFF"/>
      <sz val="10"/>
    </font>
    <font>
      <name val="Calibri"/>
      <b val="1"/>
      <color rgb="0024383F"/>
      <sz val="10"/>
    </font>
    <font>
      <name val="Calibri"/>
      <color rgb="0024383F"/>
      <sz val="10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5F8F6"/>
      </patternFill>
    </fill>
    <fill>
      <patternFill patternType="solid">
        <fgColor rgb="00FFFFFF"/>
      </patternFill>
    </fill>
    <fill>
      <patternFill patternType="solid">
        <fgColor rgb="00FFF1C9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vertical="top" wrapText="1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vertical="top" wrapText="1"/>
    </xf>
    <xf numFmtId="1" fontId="5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vertical="top" wrapText="1"/>
    </xf>
    <xf numFmtId="1" fontId="5" fillId="5" borderId="1" applyAlignment="1" pivotButton="0" quotePrefix="0" xfId="0">
      <alignment horizontal="right" vertical="center"/>
    </xf>
    <xf numFmtId="164" fontId="5" fillId="4" borderId="1" applyAlignment="1" pivotButton="0" quotePrefix="0" xfId="0">
      <alignment horizontal="right" vertical="center"/>
    </xf>
    <xf numFmtId="164" fontId="5" fillId="5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0" fontId="5" fillId="5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  <xf numFmtId="166" fontId="5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vertical="top" wrapText="1"/>
    </xf>
    <xf numFmtId="164" fontId="5" fillId="6" borderId="1" applyAlignment="1" pivotButton="0" quotePrefix="0" xfId="0">
      <alignment horizontal="right" vertical="center"/>
    </xf>
    <xf numFmtId="1" fontId="5" fillId="5" borderId="1" applyAlignment="1" pivotButton="0" quotePrefix="0" xfId="0">
      <alignment horizontal="center" vertical="center" wrapText="1"/>
    </xf>
    <xf numFmtId="166" fontId="5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1" fontId="5" fillId="4" borderId="1" applyAlignment="1" pivotButton="0" quotePrefix="0" xfId="0">
      <alignment horizontal="center" vertical="center" wrapText="1"/>
    </xf>
    <xf numFmtId="166" fontId="5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1" fontId="5" fillId="6" borderId="1" applyAlignment="1" pivotButton="0" quotePrefix="0" xfId="0">
      <alignment vertical="top" wrapText="1"/>
    </xf>
    <xf numFmtId="166" fontId="5" fillId="6" borderId="1" applyAlignment="1" pivotButton="0" quotePrefix="0" xfId="0">
      <alignment vertical="top" wrapText="1"/>
    </xf>
    <xf numFmtId="164" fontId="5" fillId="6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  <xf numFmtId="166" fontId="5" fillId="6" borderId="1" applyAlignment="1" pivotButton="0" quotePrefix="0" xfId="0">
      <alignment horizontal="center" vertical="center" wrapText="1"/>
    </xf>
    <xf numFmtId="166" fontId="5" fillId="5" borderId="1" applyAlignment="1" pivotButton="0" quotePrefix="0" xfId="0">
      <alignment horizontal="center" vertical="center" wrapText="1"/>
    </xf>
    <xf numFmtId="166" fontId="5" fillId="4" borderId="1" applyAlignment="1" pivotButton="0" quotePrefix="0" xfId="0">
      <alignment horizontal="center" vertical="center" wrapText="1"/>
    </xf>
    <xf numFmtId="166" fontId="5" fillId="6" borderId="1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Proposals by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'Summary'!B16</f>
            </strRef>
          </tx>
          <spPr>
            <a:ln xmlns:a="http://schemas.openxmlformats.org/drawingml/2006/main">
              <a:prstDash val="solid"/>
            </a:ln>
          </spPr>
          <cat>
            <numRef>
              <f>'Summary'!$A$17:$A$21</f>
            </numRef>
          </cat>
          <val>
            <numRef>
              <f>'Summary'!$B$17:$B$21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Count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41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 ht="28" customHeight="1">
      <c r="A1" s="1" t="inlineStr">
        <is>
          <t>Residential Proposal Summary</t>
        </is>
      </c>
      <c r="B1" s="27" t="n"/>
      <c r="C1" s="27" t="n"/>
      <c r="D1" s="27" t="n"/>
      <c r="E1" s="27" t="n"/>
      <c r="F1" s="27" t="n"/>
      <c r="G1" s="27" t="n"/>
      <c r="H1" s="28" t="n"/>
    </row>
    <row r="2">
      <c r="A2" s="2" t="inlineStr">
        <is>
          <t>Calculated from entered proposal rows; blank prepared rows are excluded.</t>
        </is>
      </c>
    </row>
    <row r="3">
      <c r="A3" s="3" t="inlineStr">
        <is>
          <t>Indicator</t>
        </is>
      </c>
      <c r="B3" s="3" t="inlineStr">
        <is>
          <t>Calculated Value</t>
        </is>
      </c>
    </row>
    <row r="4">
      <c r="A4" s="4" t="inlineStr">
        <is>
          <t>Total proposals</t>
        </is>
      </c>
      <c r="B4" s="5">
        <f>COUNTIF(Proposals!$A$5:$A$104,"&lt;&gt;")</f>
        <v/>
      </c>
    </row>
    <row r="5">
      <c r="A5" s="6" t="inlineStr">
        <is>
          <t>Draft</t>
        </is>
      </c>
      <c r="B5" s="7">
        <f>COUNTIF(Proposals!$T$5:$T$104,"Draft")</f>
        <v/>
      </c>
    </row>
    <row r="6">
      <c r="A6" s="4" t="inlineStr">
        <is>
          <t>Sent</t>
        </is>
      </c>
      <c r="B6" s="5">
        <f>COUNTIF(Proposals!$T$5:$T$104,"Sent")</f>
        <v/>
      </c>
    </row>
    <row r="7">
      <c r="A7" s="6" t="inlineStr">
        <is>
          <t>Accepted</t>
        </is>
      </c>
      <c r="B7" s="7">
        <f>COUNTIF(Proposals!$T$5:$T$104,"Accepted")</f>
        <v/>
      </c>
    </row>
    <row r="8">
      <c r="A8" s="4" t="inlineStr">
        <is>
          <t>Needs revision</t>
        </is>
      </c>
      <c r="B8" s="5">
        <f>COUNTIF(Proposals!$T$5:$T$104,"Needs Revision")</f>
        <v/>
      </c>
    </row>
    <row r="9">
      <c r="A9" s="6" t="inlineStr">
        <is>
          <t>Declined</t>
        </is>
      </c>
      <c r="B9" s="7">
        <f>COUNTIF(Proposals!$T$5:$T$104,"Declined")</f>
        <v/>
      </c>
    </row>
    <row r="10">
      <c r="A10" s="4" t="inlineStr">
        <is>
          <t>Total proposed year 1</t>
        </is>
      </c>
      <c r="B10" s="8">
        <f>SUM(Proposals!$Q$5:$Q$104)</f>
        <v/>
      </c>
    </row>
    <row r="11">
      <c r="A11" s="6" t="inlineStr">
        <is>
          <t>Accepted year 1</t>
        </is>
      </c>
      <c r="B11" s="9">
        <f>SUMIF(Proposals!$T$5:$T$104,"Accepted",Proposals!$Q$5:$Q$104)</f>
        <v/>
      </c>
    </row>
    <row r="12">
      <c r="A12" s="4" t="inlineStr">
        <is>
          <t>Acceptance rate on decisions</t>
        </is>
      </c>
      <c r="B12" s="10">
        <f>IFERROR(COUNTIF(Proposals!$T$5:$T$104,"Accepted")/(COUNTIF(Proposals!$T$5:$T$104,"Accepted")+COUNTIF(Proposals!$T$5:$T$104,"Declined")),"")</f>
        <v/>
      </c>
    </row>
    <row r="13">
      <c r="A13" s="6" t="inlineStr">
        <is>
          <t>Items needing human review</t>
        </is>
      </c>
      <c r="B13" s="7">
        <f>COUNTIF(Proposals!$V$5:$V$104,"Check*")+COUNTIF(Proposals!$V$5:$V$104,"Past*")</f>
        <v/>
      </c>
    </row>
    <row r="14">
      <c r="A14" s="4" t="inlineStr">
        <is>
          <t>Average accepted year 1</t>
        </is>
      </c>
      <c r="B14" s="8">
        <f>IFERROR(AVERAGEIF(Proposals!$T$5:$T$104,"Accepted",Proposals!$Q$5:$Q$104),"")</f>
        <v/>
      </c>
    </row>
    <row r="15"/>
    <row r="16">
      <c r="A16" s="3" t="inlineStr">
        <is>
          <t>Status</t>
        </is>
      </c>
      <c r="B16" s="3" t="inlineStr">
        <is>
          <t>Count</t>
        </is>
      </c>
    </row>
    <row r="17">
      <c r="A17" s="11" t="inlineStr">
        <is>
          <t>Draft</t>
        </is>
      </c>
      <c r="B17" s="7">
        <f>COUNTIF(Proposals!$T$5:$T$104,"Draft")</f>
        <v/>
      </c>
    </row>
    <row r="18">
      <c r="A18" s="12" t="inlineStr">
        <is>
          <t>Sent</t>
        </is>
      </c>
      <c r="B18" s="5">
        <f>COUNTIF(Proposals!$T$5:$T$104,"Sent")</f>
        <v/>
      </c>
    </row>
    <row r="19">
      <c r="A19" s="11" t="inlineStr">
        <is>
          <t>Accepted</t>
        </is>
      </c>
      <c r="B19" s="7">
        <f>COUNTIF(Proposals!$T$5:$T$104,"Accepted")</f>
        <v/>
      </c>
    </row>
    <row r="20">
      <c r="A20" s="12" t="inlineStr">
        <is>
          <t>Needs Revision</t>
        </is>
      </c>
      <c r="B20" s="5">
        <f>COUNTIF(Proposals!$T$5:$T$104,"Needs Revision")</f>
        <v/>
      </c>
    </row>
    <row r="21">
      <c r="A21" s="11" t="inlineStr">
        <is>
          <t>Declined</t>
        </is>
      </c>
      <c r="B21" s="7">
        <f>COUNTIF(Proposals!$T$5:$T$104,"Declined")</f>
        <v/>
      </c>
    </row>
  </sheetData>
  <autoFilter ref="A16:B21"/>
  <mergeCells count="1">
    <mergeCell ref="A1:H1"/>
  </mergeCells>
  <conditionalFormatting sqref="B13">
    <cfRule type="expression" priority="1" dxfId="0">
      <formula>B13&gt;0</formula>
    </cfRule>
  </conditionalFormatting>
  <conditionalFormatting sqref="B7">
    <cfRule type="expression" priority="2" dxfId="1">
      <formula>B7&gt;0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104"/>
  <sheetViews>
    <sheetView showGridLines="0" zoomScale="7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20" customWidth="1" min="3" max="3"/>
    <col width="38" customWidth="1" min="4" max="4"/>
    <col width="25" customWidth="1" min="5" max="5"/>
    <col width="29" customWidth="1" min="6" max="6"/>
    <col width="19" customWidth="1" min="7" max="7"/>
    <col width="31" customWidth="1" min="8" max="8"/>
    <col width="29" customWidth="1" min="9" max="9"/>
    <col width="15" customWidth="1" min="10" max="10"/>
    <col width="20" customWidth="1" min="11" max="11"/>
    <col width="20" customWidth="1" min="12" max="12"/>
    <col width="15" customWidth="1" min="13" max="13"/>
    <col width="18" customWidth="1" min="14" max="14"/>
    <col width="15" customWidth="1" min="15" max="15"/>
    <col width="18" customWidth="1" min="16" max="16"/>
    <col width="18" customWidth="1" min="17" max="17"/>
    <col width="36" customWidth="1" min="18" max="18"/>
    <col width="40" customWidth="1" min="19" max="19"/>
    <col width="17" customWidth="1" min="20" max="20"/>
    <col width="14" customWidth="1" min="21" max="21"/>
    <col width="23" customWidth="1" min="22" max="22"/>
  </cols>
  <sheetData>
    <row r="1" ht="28" customHeight="1">
      <c r="A1" s="1" t="inlineStr">
        <is>
          <t>Residential Pest Control Proposal Template</t>
        </is>
      </c>
      <c r="B1" s="27" t="n"/>
      <c r="C1" s="27" t="n"/>
      <c r="D1" s="27" t="n"/>
      <c r="E1" s="27" t="n"/>
      <c r="F1" s="27" t="n"/>
      <c r="G1" s="27" t="n"/>
      <c r="H1" s="27" t="n"/>
      <c r="I1" s="27" t="n"/>
      <c r="J1" s="27" t="n"/>
      <c r="K1" s="27" t="n"/>
      <c r="L1" s="27" t="n"/>
      <c r="M1" s="27" t="n"/>
      <c r="N1" s="27" t="n"/>
      <c r="O1" s="27" t="n"/>
      <c r="P1" s="27" t="n"/>
      <c r="Q1" s="27" t="n"/>
      <c r="R1" s="27" t="n"/>
      <c r="S1" s="27" t="n"/>
      <c r="T1" s="27" t="n"/>
      <c r="U1" s="27" t="n"/>
      <c r="V1" s="28" t="n"/>
    </row>
    <row r="2">
      <c r="A2" s="2" t="inlineStr">
        <is>
          <t>Enter proposal details in yellow cells. Sample customers, sites, routes, people, amounts, and proposal records are fictional.</t>
        </is>
      </c>
    </row>
    <row r="3">
      <c r="A3" s="2" t="inlineStr">
        <is>
          <t>Calculated fields estimate year 1 proposal value from editable frequency and validity assumptions; alerts request a human review.</t>
        </is>
      </c>
    </row>
    <row r="4" ht="42" customHeight="1">
      <c r="A4" s="13" t="inlineStr">
        <is>
          <t>Proposal #</t>
        </is>
      </c>
      <c r="B4" s="13" t="inlineStr">
        <is>
          <t>Proposal Date</t>
        </is>
      </c>
      <c r="C4" s="13" t="inlineStr">
        <is>
          <t>Customer</t>
        </is>
      </c>
      <c r="D4" s="13" t="inlineStr">
        <is>
          <t>Service Site</t>
        </is>
      </c>
      <c r="E4" s="13" t="inlineStr">
        <is>
          <t>Pest Concern</t>
        </is>
      </c>
      <c r="F4" s="13" t="inlineStr">
        <is>
          <t>Service Scope</t>
        </is>
      </c>
      <c r="G4" s="13" t="inlineStr">
        <is>
          <t>Frequency</t>
        </is>
      </c>
      <c r="H4" s="13" t="inlineStr">
        <is>
          <t>Included Pests</t>
        </is>
      </c>
      <c r="I4" s="13" t="inlineStr">
        <is>
          <t>Proposed Option</t>
        </is>
      </c>
      <c r="J4" s="13" t="inlineStr">
        <is>
          <t>Include Option?</t>
        </is>
      </c>
      <c r="K4" s="13" t="inlineStr">
        <is>
          <t>Technician</t>
        </is>
      </c>
      <c r="L4" s="13" t="inlineStr">
        <is>
          <t>Route</t>
        </is>
      </c>
      <c r="M4" s="13" t="inlineStr">
        <is>
          <t>Initial Amount</t>
        </is>
      </c>
      <c r="N4" s="13" t="inlineStr">
        <is>
          <t>Recurring Amount / Visit</t>
        </is>
      </c>
      <c r="O4" s="13" t="inlineStr">
        <is>
          <t>Option Amount</t>
        </is>
      </c>
      <c r="P4" s="13" t="inlineStr">
        <is>
          <t>Planned Recurring Visits</t>
        </is>
      </c>
      <c r="Q4" s="13" t="inlineStr">
        <is>
          <t>Proposed Year 1 Amount</t>
        </is>
      </c>
      <c r="R4" s="13" t="inlineStr">
        <is>
          <t>Customer Responsibility</t>
        </is>
      </c>
      <c r="S4" s="13" t="inlineStr">
        <is>
          <t>Company Responsibility</t>
        </is>
      </c>
      <c r="T4" s="13" t="inlineStr">
        <is>
          <t>Status</t>
        </is>
      </c>
      <c r="U4" s="13" t="inlineStr">
        <is>
          <t>Valid Through</t>
        </is>
      </c>
      <c r="V4" s="13" t="inlineStr">
        <is>
          <t>Review Alert</t>
        </is>
      </c>
    </row>
    <row r="5" ht="33" customHeight="1">
      <c r="A5" s="14" t="inlineStr">
        <is>
          <t>DEMO-2601</t>
        </is>
      </c>
      <c r="B5" s="29" t="n">
        <v>46271</v>
      </c>
      <c r="C5" s="16" t="inlineStr">
        <is>
          <t>Avery Example</t>
        </is>
      </c>
      <c r="D5" s="16" t="inlineStr">
        <is>
          <t>101 Fictional Fern Lane, Exampleton, ZZ 00000</t>
        </is>
      </c>
      <c r="E5" s="16" t="inlineStr">
        <is>
          <t>Ant activity near kitchen</t>
        </is>
      </c>
      <c r="F5" s="16" t="inlineStr">
        <is>
          <t>Exterior perimeter service</t>
        </is>
      </c>
      <c r="G5" s="14" t="inlineStr">
        <is>
          <t>Monthly</t>
        </is>
      </c>
      <c r="H5" s="16" t="inlineStr">
        <is>
          <t>Ants; spiders; occasional invaders</t>
        </is>
      </c>
      <c r="I5" s="16" t="inlineStr">
        <is>
          <t>None</t>
        </is>
      </c>
      <c r="J5" s="14" t="inlineStr">
        <is>
          <t>No</t>
        </is>
      </c>
      <c r="K5" s="14" t="inlineStr">
        <is>
          <t>Taylor Demo</t>
        </is>
      </c>
      <c r="L5" s="14" t="inlineStr">
        <is>
          <t>Fictional Route A</t>
        </is>
      </c>
      <c r="M5" s="17" t="n">
        <v>149</v>
      </c>
      <c r="N5" s="17" t="n">
        <v>69</v>
      </c>
      <c r="O5" s="17" t="n"/>
      <c r="P5" s="18">
        <f>IF($A5="","",IFERROR(VLOOKUP($G5,'Assumptions'!$B$4:$C$8,2,FALSE),""))</f>
        <v/>
      </c>
      <c r="Q5" s="9">
        <f>IF($A5="","",IFERROR(IF(ISNUMBER($M5),$M5,0)+IF(AND(ISNUMBER($N5),ISNUMBER($P5)),$N5*$P5,0)+IF(AND($J5="Yes",ISNUMBER($O5)),$O5,0),""))</f>
        <v/>
      </c>
      <c r="R5" s="16" t="inlineStr">
        <is>
          <t>Provide access and identify observed activity.</t>
        </is>
      </c>
      <c r="S5" s="16" t="inlineStr">
        <is>
          <t>Perform the listed service scope and leave a visit summary.</t>
        </is>
      </c>
      <c r="T5" s="14" t="inlineStr">
        <is>
          <t>Draft</t>
        </is>
      </c>
      <c r="U5" s="30">
        <f>IF($A5="","",IF(OR($B5="",NOT(ISNUMBER($B5))),"",IFERROR($B5+'Assumptions'!$J$4,"")))</f>
        <v/>
      </c>
      <c r="V5" s="20">
        <f>IF($A5="","",IF(OR($B5="",$C5="",$D5="",$E5="",$F5="",$G5="",$H5="",$I5="",$J5="",$M5="",$R5="",$S5="",$T5="",AND($G5&lt;&gt;"One-time",$N5="")),"Check missing fields",IF(AND($J5="Yes",OR($I5="",$I5="None",NOT(ISNUMBER($O5)))),"Check option",IF(NOT(ISNUMBER($Q5)),"Check price",IF($Q5&lt;=0,"Check price",IF(AND(OR($T5="Draft",$T5="Sent",$T5="Needs Revision"),ISNUMBER($U5),$U5&lt;TODAY()),"Past validity—review","Ready for review"))))))</f>
        <v/>
      </c>
    </row>
    <row r="6" ht="33" customHeight="1">
      <c r="A6" s="14" t="inlineStr">
        <is>
          <t>DEMO-2602</t>
        </is>
      </c>
      <c r="B6" s="29" t="n">
        <v>46264</v>
      </c>
      <c r="C6" s="16" t="inlineStr">
        <is>
          <t>Jordan Sample</t>
        </is>
      </c>
      <c r="D6" s="16" t="inlineStr">
        <is>
          <t>202 Make-Believe Maple Drive, Exampleton, ZZ 00000</t>
        </is>
      </c>
      <c r="E6" s="16" t="inlineStr">
        <is>
          <t>Spiders near windows</t>
        </is>
      </c>
      <c r="F6" s="16" t="inlineStr">
        <is>
          <t>Interior and exterior service</t>
        </is>
      </c>
      <c r="G6" s="14" t="inlineStr">
        <is>
          <t>Quarterly</t>
        </is>
      </c>
      <c r="H6" s="16" t="inlineStr">
        <is>
          <t>Spiders; ants; occasional invaders</t>
        </is>
      </c>
      <c r="I6" s="16" t="inlineStr">
        <is>
          <t>Attic observation add-on</t>
        </is>
      </c>
      <c r="J6" s="14" t="inlineStr">
        <is>
          <t>Yes</t>
        </is>
      </c>
      <c r="K6" s="14" t="inlineStr">
        <is>
          <t>Casey Example</t>
        </is>
      </c>
      <c r="L6" s="14" t="inlineStr">
        <is>
          <t>Fictional Route B</t>
        </is>
      </c>
      <c r="M6" s="17" t="n">
        <v>169</v>
      </c>
      <c r="N6" s="17" t="n">
        <v>79</v>
      </c>
      <c r="O6" s="17" t="n">
        <v>85</v>
      </c>
      <c r="P6" s="21">
        <f>IF($A6="","",IFERROR(VLOOKUP($G6,'Assumptions'!$B$4:$C$8,2,FALSE),""))</f>
        <v/>
      </c>
      <c r="Q6" s="8">
        <f>IF($A6="","",IFERROR(IF(ISNUMBER($M6),$M6,0)+IF(AND(ISNUMBER($N6),ISNUMBER($P6)),$N6*$P6,0)+IF(AND($J6="Yes",ISNUMBER($O6)),$O6,0),""))</f>
        <v/>
      </c>
      <c r="R6" s="16" t="inlineStr">
        <is>
          <t>Provide access to listed areas and secure fictional pets.</t>
        </is>
      </c>
      <c r="S6" s="16" t="inlineStr">
        <is>
          <t>Perform the listed scope and document observations.</t>
        </is>
      </c>
      <c r="T6" s="14" t="inlineStr">
        <is>
          <t>Sent</t>
        </is>
      </c>
      <c r="U6" s="31">
        <f>IF($A6="","",IF(OR($B6="",NOT(ISNUMBER($B6))),"",IFERROR($B6+'Assumptions'!$J$4,"")))</f>
        <v/>
      </c>
      <c r="V6" s="23">
        <f>IF($A6="","",IF(OR($B6="",$C6="",$D6="",$E6="",$F6="",$G6="",$H6="",$I6="",$J6="",$M6="",$R6="",$S6="",$T6="",AND($G6&lt;&gt;"One-time",$N6="")),"Check missing fields",IF(AND($J6="Yes",OR($I6="",$I6="None",NOT(ISNUMBER($O6)))),"Check option",IF(NOT(ISNUMBER($Q6)),"Check price",IF($Q6&lt;=0,"Check price",IF(AND(OR($T6="Draft",$T6="Sent",$T6="Needs Revision"),ISNUMBER($U6),$U6&lt;TODAY()),"Past validity—review","Ready for review"))))))</f>
        <v/>
      </c>
    </row>
    <row r="7" ht="33" customHeight="1">
      <c r="A7" s="14" t="inlineStr">
        <is>
          <t>DEMO-2603</t>
        </is>
      </c>
      <c r="B7" s="29" t="n">
        <v>46256</v>
      </c>
      <c r="C7" s="16" t="inlineStr">
        <is>
          <t>Riley Placeholder</t>
        </is>
      </c>
      <c r="D7" s="16" t="inlineStr">
        <is>
          <t>303 Imaginary Ivy Court, Sample Borough, ZZ 00000</t>
        </is>
      </c>
      <c r="E7" s="16" t="inlineStr">
        <is>
          <t>Mouse evidence in garage</t>
        </is>
      </c>
      <c r="F7" s="16" t="inlineStr">
        <is>
          <t>Inspection and exclusion review</t>
        </is>
      </c>
      <c r="G7" s="14" t="inlineStr">
        <is>
          <t>Every other month</t>
        </is>
      </c>
      <c r="H7" s="16" t="inlineStr">
        <is>
          <t>Mice; occasional invaders</t>
        </is>
      </c>
      <c r="I7" s="16" t="inlineStr">
        <is>
          <t>None</t>
        </is>
      </c>
      <c r="J7" s="14" t="inlineStr">
        <is>
          <t>No</t>
        </is>
      </c>
      <c r="K7" s="14" t="inlineStr">
        <is>
          <t>Rene Placeholder</t>
        </is>
      </c>
      <c r="L7" s="14" t="inlineStr">
        <is>
          <t>Sample Route C</t>
        </is>
      </c>
      <c r="M7" s="17" t="n">
        <v>199</v>
      </c>
      <c r="N7" s="17" t="n">
        <v>89</v>
      </c>
      <c r="O7" s="17" t="n"/>
      <c r="P7" s="18">
        <f>IF($A7="","",IFERROR(VLOOKUP($G7,'Assumptions'!$B$4:$C$8,2,FALSE),""))</f>
        <v/>
      </c>
      <c r="Q7" s="9">
        <f>IF($A7="","",IFERROR(IF(ISNUMBER($M7),$M7,0)+IF(AND(ISNUMBER($N7),ISNUMBER($P7)),$N7*$P7,0)+IF(AND($J7="Yes",ISNUMBER($O7)),$O7,0),""))</f>
        <v/>
      </c>
      <c r="R7" s="16" t="inlineStr">
        <is>
          <t>Keep the garage accessible and report new observations.</t>
        </is>
      </c>
      <c r="S7" s="16" t="inlineStr">
        <is>
          <t>Complete the listed inspection scope and document findings.</t>
        </is>
      </c>
      <c r="T7" s="14" t="inlineStr">
        <is>
          <t>Accepted</t>
        </is>
      </c>
      <c r="U7" s="30">
        <f>IF($A7="","",IF(OR($B7="",NOT(ISNUMBER($B7))),"",IFERROR($B7+'Assumptions'!$J$4,"")))</f>
        <v/>
      </c>
      <c r="V7" s="20">
        <f>IF($A7="","",IF(OR($B7="",$C7="",$D7="",$E7="",$F7="",$G7="",$H7="",$I7="",$J7="",$M7="",$R7="",$S7="",$T7="",AND($G7&lt;&gt;"One-time",$N7="")),"Check missing fields",IF(AND($J7="Yes",OR($I7="",$I7="None",NOT(ISNUMBER($O7)))),"Check option",IF(NOT(ISNUMBER($Q7)),"Check price",IF($Q7&lt;=0,"Check price",IF(AND(OR($T7="Draft",$T7="Sent",$T7="Needs Revision"),ISNUMBER($U7),$U7&lt;TODAY()),"Past validity—review","Ready for review"))))))</f>
        <v/>
      </c>
    </row>
    <row r="8" ht="33" customHeight="1">
      <c r="A8" s="14" t="inlineStr">
        <is>
          <t>DEMO-2604</t>
        </is>
      </c>
      <c r="B8" s="29" t="n">
        <v>46236</v>
      </c>
      <c r="C8" s="16" t="inlineStr">
        <is>
          <t>Cameron Fiction</t>
        </is>
      </c>
      <c r="D8" s="16" t="inlineStr">
        <is>
          <t>404 Pretend Pine Street, Demo Village, ZZ 00000</t>
        </is>
      </c>
      <c r="E8" s="16" t="inlineStr">
        <is>
          <t>Wasps near patio</t>
        </is>
      </c>
      <c r="F8" s="16" t="inlineStr">
        <is>
          <t>Single-visit service</t>
        </is>
      </c>
      <c r="G8" s="14" t="inlineStr">
        <is>
          <t>One-time</t>
        </is>
      </c>
      <c r="H8" s="16" t="inlineStr">
        <is>
          <t>Wasps</t>
        </is>
      </c>
      <c r="I8" s="16" t="inlineStr">
        <is>
          <t>None</t>
        </is>
      </c>
      <c r="J8" s="14" t="inlineStr">
        <is>
          <t>No</t>
        </is>
      </c>
      <c r="K8" s="14" t="inlineStr">
        <is>
          <t>Jamie Fiction</t>
        </is>
      </c>
      <c r="L8" s="14" t="inlineStr">
        <is>
          <t>Demo Route D</t>
        </is>
      </c>
      <c r="M8" s="17" t="n">
        <v>189</v>
      </c>
      <c r="N8" s="17" t="n"/>
      <c r="O8" s="17" t="n"/>
      <c r="P8" s="21">
        <f>IF($A8="","",IFERROR(VLOOKUP($G8,'Assumptions'!$B$4:$C$8,2,FALSE),""))</f>
        <v/>
      </c>
      <c r="Q8" s="8">
        <f>IF($A8="","",IFERROR(IF(ISNUMBER($M8),$M8,0)+IF(AND(ISNUMBER($N8),ISNUMBER($P8)),$N8*$P8,0)+IF(AND($J8="Yes",ISNUMBER($O8)),$O8,0),""))</f>
        <v/>
      </c>
      <c r="R8" s="16" t="inlineStr">
        <is>
          <t>Provide access to the listed exterior area.</t>
        </is>
      </c>
      <c r="S8" s="16" t="inlineStr">
        <is>
          <t>Perform the listed single-visit scope and record the visit.</t>
        </is>
      </c>
      <c r="T8" s="14" t="inlineStr">
        <is>
          <t>Declined</t>
        </is>
      </c>
      <c r="U8" s="31">
        <f>IF($A8="","",IF(OR($B8="",NOT(ISNUMBER($B8))),"",IFERROR($B8+'Assumptions'!$J$4,"")))</f>
        <v/>
      </c>
      <c r="V8" s="23">
        <f>IF($A8="","",IF(OR($B8="",$C8="",$D8="",$E8="",$F8="",$G8="",$H8="",$I8="",$J8="",$M8="",$R8="",$S8="",$T8="",AND($G8&lt;&gt;"One-time",$N8="")),"Check missing fields",IF(AND($J8="Yes",OR($I8="",$I8="None",NOT(ISNUMBER($O8)))),"Check option",IF(NOT(ISNUMBER($Q8)),"Check price",IF($Q8&lt;=0,"Check price",IF(AND(OR($T8="Draft",$T8="Sent",$T8="Needs Revision"),ISNUMBER($U8),$U8&lt;TODAY()),"Past validity—review","Ready for review"))))))</f>
        <v/>
      </c>
    </row>
    <row r="9" ht="33" customHeight="1">
      <c r="A9" s="14" t="inlineStr">
        <is>
          <t>DEMO-2605</t>
        </is>
      </c>
      <c r="B9" s="29" t="n">
        <v>46274</v>
      </c>
      <c r="C9" s="16" t="inlineStr">
        <is>
          <t>Dakota Demo</t>
        </is>
      </c>
      <c r="D9" s="16" t="inlineStr">
        <is>
          <t>505 Fictional Foxglove Way, Exampleton, ZZ 00000</t>
        </is>
      </c>
      <c r="E9" s="16" t="inlineStr">
        <is>
          <t>Ants and occasional roaches</t>
        </is>
      </c>
      <c r="F9" s="16" t="inlineStr">
        <is>
          <t>Interior and exterior service</t>
        </is>
      </c>
      <c r="G9" s="14" t="inlineStr">
        <is>
          <t>Monthly</t>
        </is>
      </c>
      <c r="H9" s="16" t="inlineStr">
        <is>
          <t>Ants; roaches; spiders</t>
        </is>
      </c>
      <c r="I9" s="16" t="inlineStr">
        <is>
          <t>Detached garage add-on</t>
        </is>
      </c>
      <c r="J9" s="14" t="inlineStr">
        <is>
          <t>Yes</t>
        </is>
      </c>
      <c r="K9" s="14" t="inlineStr">
        <is>
          <t>Taylor Demo</t>
        </is>
      </c>
      <c r="L9" s="14" t="inlineStr">
        <is>
          <t>Fictional Route A</t>
        </is>
      </c>
      <c r="M9" s="17" t="n">
        <v>139</v>
      </c>
      <c r="N9" s="17" t="n">
        <v>65</v>
      </c>
      <c r="O9" s="17" t="n">
        <v>45</v>
      </c>
      <c r="P9" s="18">
        <f>IF($A9="","",IFERROR(VLOOKUP($G9,'Assumptions'!$B$4:$C$8,2,FALSE),""))</f>
        <v/>
      </c>
      <c r="Q9" s="9">
        <f>IF($A9="","",IFERROR(IF(ISNUMBER($M9),$M9,0)+IF(AND(ISNUMBER($N9),ISNUMBER($P9)),$N9*$P9,0)+IF(AND($J9="Yes",ISNUMBER($O9)),$O9,0),""))</f>
        <v/>
      </c>
      <c r="R9" s="16" t="inlineStr">
        <is>
          <t>Provide access and identify areas included in the proposal.</t>
        </is>
      </c>
      <c r="S9" s="16" t="inlineStr">
        <is>
          <t>Perform the listed scope and provide a visit summary.</t>
        </is>
      </c>
      <c r="T9" s="14" t="inlineStr">
        <is>
          <t>Needs Revision</t>
        </is>
      </c>
      <c r="U9" s="30">
        <f>IF($A9="","",IF(OR($B9="",NOT(ISNUMBER($B9))),"",IFERROR($B9+'Assumptions'!$J$4,"")))</f>
        <v/>
      </c>
      <c r="V9" s="20">
        <f>IF($A9="","",IF(OR($B9="",$C9="",$D9="",$E9="",$F9="",$G9="",$H9="",$I9="",$J9="",$M9="",$R9="",$S9="",$T9="",AND($G9&lt;&gt;"One-time",$N9="")),"Check missing fields",IF(AND($J9="Yes",OR($I9="",$I9="None",NOT(ISNUMBER($O9)))),"Check option",IF(NOT(ISNUMBER($Q9)),"Check price",IF($Q9&lt;=0,"Check price",IF(AND(OR($T9="Draft",$T9="Sent",$T9="Needs Revision"),ISNUMBER($U9),$U9&lt;TODAY()),"Past validity—review","Ready for review"))))))</f>
        <v/>
      </c>
    </row>
    <row r="10" ht="33" customHeight="1">
      <c r="A10" s="14" t="inlineStr">
        <is>
          <t>DEMO-2606</t>
        </is>
      </c>
      <c r="B10" s="29" t="n">
        <v>46245</v>
      </c>
      <c r="C10" s="16" t="inlineStr">
        <is>
          <t>Quinn Imaginary</t>
        </is>
      </c>
      <c r="D10" s="16" t="inlineStr">
        <is>
          <t>606 Not-Real Nutmeg Road, Sample Borough, ZZ 00000</t>
        </is>
      </c>
      <c r="E10" s="16" t="inlineStr">
        <is>
          <t>Silverfish in bathroom</t>
        </is>
      </c>
      <c r="F10" s="16" t="inlineStr">
        <is>
          <t>Monitoring service</t>
        </is>
      </c>
      <c r="G10" s="14" t="inlineStr">
        <is>
          <t>Quarterly</t>
        </is>
      </c>
      <c r="H10" s="16" t="inlineStr">
        <is>
          <t>Silverfish; occasional invaders</t>
        </is>
      </c>
      <c r="I10" s="16" t="inlineStr">
        <is>
          <t>None</t>
        </is>
      </c>
      <c r="J10" s="14" t="inlineStr">
        <is>
          <t>No</t>
        </is>
      </c>
      <c r="K10" s="14" t="inlineStr">
        <is>
          <t>Casey Example</t>
        </is>
      </c>
      <c r="L10" s="14" t="inlineStr">
        <is>
          <t>Fictional Route B</t>
        </is>
      </c>
      <c r="M10" s="17" t="n">
        <v>179</v>
      </c>
      <c r="N10" s="17" t="n">
        <v>75</v>
      </c>
      <c r="O10" s="17" t="n"/>
      <c r="P10" s="21">
        <f>IF($A10="","",IFERROR(VLOOKUP($G10,'Assumptions'!$B$4:$C$8,2,FALSE),""))</f>
        <v/>
      </c>
      <c r="Q10" s="8">
        <f>IF($A10="","",IFERROR(IF(ISNUMBER($M10),$M10,0)+IF(AND(ISNUMBER($N10),ISNUMBER($P10)),$N10*$P10,0)+IF(AND($J10="Yes",ISNUMBER($O10)),$O10,0),""))</f>
        <v/>
      </c>
      <c r="R10" s="16" t="inlineStr">
        <is>
          <t>Provide access to listed monitoring areas.</t>
        </is>
      </c>
      <c r="S10" s="16" t="inlineStr">
        <is>
          <t>Perform the listed monitoring scope and record observations.</t>
        </is>
      </c>
      <c r="T10" s="14" t="inlineStr">
        <is>
          <t>Sent</t>
        </is>
      </c>
      <c r="U10" s="31">
        <f>IF($A10="","",IF(OR($B10="",NOT(ISNUMBER($B10))),"",IFERROR($B10+'Assumptions'!$J$4,"")))</f>
        <v/>
      </c>
      <c r="V10" s="23">
        <f>IF($A10="","",IF(OR($B10="",$C10="",$D10="",$E10="",$F10="",$G10="",$H10="",$I10="",$J10="",$M10="",$R10="",$S10="",$T10="",AND($G10&lt;&gt;"One-time",$N10="")),"Check missing fields",IF(AND($J10="Yes",OR($I10="",$I10="None",NOT(ISNUMBER($O10)))),"Check option",IF(NOT(ISNUMBER($Q10)),"Check price",IF($Q10&lt;=0,"Check price",IF(AND(OR($T10="Draft",$T10="Sent",$T10="Needs Revision"),ISNUMBER($U10),$U10&lt;TODAY()),"Past validity—review","Ready for review"))))))</f>
        <v/>
      </c>
    </row>
    <row r="11" ht="33" customHeight="1">
      <c r="A11" s="14" t="inlineStr">
        <is>
          <t>DEMO-2607</t>
        </is>
      </c>
      <c r="B11" s="29" t="n">
        <v>46269</v>
      </c>
      <c r="C11" s="16" t="inlineStr">
        <is>
          <t>Morgan Testcase</t>
        </is>
      </c>
      <c r="D11" s="16" t="inlineStr">
        <is>
          <t>707 Placeholder Plum Avenue, Demo Village, ZZ 00000</t>
        </is>
      </c>
      <c r="E11" s="16" t="inlineStr">
        <is>
          <t>Fleas reported indoors</t>
        </is>
      </c>
      <c r="F11" s="16" t="inlineStr">
        <is>
          <t>Interior and exterior service</t>
        </is>
      </c>
      <c r="G11" s="14" t="inlineStr">
        <is>
          <t>Monthly</t>
        </is>
      </c>
      <c r="H11" s="16" t="inlineStr">
        <is>
          <t>Fleas; ants; spiders</t>
        </is>
      </c>
      <c r="I11" s="16" t="inlineStr">
        <is>
          <t>Crawlspace observation add-on</t>
        </is>
      </c>
      <c r="J11" s="14" t="inlineStr">
        <is>
          <t>Yes</t>
        </is>
      </c>
      <c r="K11" s="14" t="inlineStr">
        <is>
          <t>Rene Placeholder</t>
        </is>
      </c>
      <c r="L11" s="14" t="inlineStr">
        <is>
          <t>Sample Route C</t>
        </is>
      </c>
      <c r="M11" s="17" t="n">
        <v>229</v>
      </c>
      <c r="N11" s="17" t="n">
        <v>95</v>
      </c>
      <c r="O11" s="17" t="n">
        <v>110</v>
      </c>
      <c r="P11" s="18">
        <f>IF($A11="","",IFERROR(VLOOKUP($G11,'Assumptions'!$B$4:$C$8,2,FALSE),""))</f>
        <v/>
      </c>
      <c r="Q11" s="9">
        <f>IF($A11="","",IFERROR(IF(ISNUMBER($M11),$M11,0)+IF(AND(ISNUMBER($N11),ISNUMBER($P11)),$N11*$P11,0)+IF(AND($J11="Yes",ISNUMBER($O11)),$O11,0),""))</f>
        <v/>
      </c>
      <c r="R11" s="16" t="inlineStr">
        <is>
          <t>Provide access and identify the areas listed in the scope.</t>
        </is>
      </c>
      <c r="S11" s="16" t="inlineStr">
        <is>
          <t>Perform the listed service scope and document the visit.</t>
        </is>
      </c>
      <c r="T11" s="14" t="inlineStr">
        <is>
          <t>Accepted</t>
        </is>
      </c>
      <c r="U11" s="30">
        <f>IF($A11="","",IF(OR($B11="",NOT(ISNUMBER($B11))),"",IFERROR($B11+'Assumptions'!$J$4,"")))</f>
        <v/>
      </c>
      <c r="V11" s="20">
        <f>IF($A11="","",IF(OR($B11="",$C11="",$D11="",$E11="",$F11="",$G11="",$H11="",$I11="",$J11="",$M11="",$R11="",$S11="",$T11="",AND($G11&lt;&gt;"One-time",$N11="")),"Check missing fields",IF(AND($J11="Yes",OR($I11="",$I11="None",NOT(ISNUMBER($O11)))),"Check option",IF(NOT(ISNUMBER($Q11)),"Check price",IF($Q11&lt;=0,"Check price",IF(AND(OR($T11="Draft",$T11="Sent",$T11="Needs Revision"),ISNUMBER($U11),$U11&lt;TODAY()),"Past validity—review","Ready for review"))))))</f>
        <v/>
      </c>
    </row>
    <row r="12" ht="33" customHeight="1">
      <c r="A12" s="14" t="inlineStr">
        <is>
          <t>DEMO-2608</t>
        </is>
      </c>
      <c r="B12" s="29" t="n">
        <v>46221</v>
      </c>
      <c r="C12" s="16" t="inlineStr">
        <is>
          <t>Parker Prototype</t>
        </is>
      </c>
      <c r="D12" s="16" t="inlineStr">
        <is>
          <t>808 Simulated Sycamore Lane, Exampleton, ZZ 00000</t>
        </is>
      </c>
      <c r="E12" s="16" t="inlineStr">
        <is>
          <t>Pantry moth concern</t>
        </is>
      </c>
      <c r="F12" s="16" t="inlineStr">
        <is>
          <t>Monitoring service</t>
        </is>
      </c>
      <c r="G12" s="14" t="inlineStr">
        <is>
          <t>Semiannual</t>
        </is>
      </c>
      <c r="H12" s="16" t="inlineStr">
        <is>
          <t>Pantry moths</t>
        </is>
      </c>
      <c r="I12" s="16" t="inlineStr">
        <is>
          <t>None</t>
        </is>
      </c>
      <c r="J12" s="14" t="inlineStr">
        <is>
          <t>No</t>
        </is>
      </c>
      <c r="K12" s="14" t="inlineStr">
        <is>
          <t>Jamie Fiction</t>
        </is>
      </c>
      <c r="L12" s="14" t="inlineStr">
        <is>
          <t>Demo Route D</t>
        </is>
      </c>
      <c r="M12" s="17" t="n">
        <v>159</v>
      </c>
      <c r="N12" s="17" t="n">
        <v>72</v>
      </c>
      <c r="O12" s="17" t="n"/>
      <c r="P12" s="21">
        <f>IF($A12="","",IFERROR(VLOOKUP($G12,'Assumptions'!$B$4:$C$8,2,FALSE),""))</f>
        <v/>
      </c>
      <c r="Q12" s="8">
        <f>IF($A12="","",IFERROR(IF(ISNUMBER($M12),$M12,0)+IF(AND(ISNUMBER($N12),ISNUMBER($P12)),$N12*$P12,0)+IF(AND($J12="Yes",ISNUMBER($O12)),$O12,0),""))</f>
        <v/>
      </c>
      <c r="R12" s="16" t="inlineStr">
        <is>
          <t>Provide access to the listed pantry area.</t>
        </is>
      </c>
      <c r="S12" s="16" t="inlineStr">
        <is>
          <t>Perform the listed monitoring scope and record observations.</t>
        </is>
      </c>
      <c r="T12" s="14" t="inlineStr">
        <is>
          <t>Draft</t>
        </is>
      </c>
      <c r="U12" s="31">
        <f>IF($A12="","",IF(OR($B12="",NOT(ISNUMBER($B12))),"",IFERROR($B12+'Assumptions'!$J$4,"")))</f>
        <v/>
      </c>
      <c r="V12" s="23">
        <f>IF($A12="","",IF(OR($B12="",$C12="",$D12="",$E12="",$F12="",$G12="",$H12="",$I12="",$J12="",$M12="",$R12="",$S12="",$T12="",AND($G12&lt;&gt;"One-time",$N12="")),"Check missing fields",IF(AND($J12="Yes",OR($I12="",$I12="None",NOT(ISNUMBER($O12)))),"Check option",IF(NOT(ISNUMBER($Q12)),"Check price",IF($Q12&lt;=0,"Check price",IF(AND(OR($T12="Draft",$T12="Sent",$T12="Needs Revision"),ISNUMBER($U12),$U12&lt;TODAY()),"Past validity—review","Ready for review"))))))</f>
        <v/>
      </c>
    </row>
    <row r="13" ht="33" customHeight="1">
      <c r="A13" s="14" t="inlineStr">
        <is>
          <t>DEMO-2609</t>
        </is>
      </c>
      <c r="B13" s="29" t="n">
        <v>46275</v>
      </c>
      <c r="C13" s="16" t="inlineStr">
        <is>
          <t>Reese Sampleton</t>
        </is>
      </c>
      <c r="D13" s="16" t="inlineStr">
        <is>
          <t>909 Fictional Fir Terrace, Sample Borough, ZZ 00000</t>
        </is>
      </c>
      <c r="E13" s="16" t="inlineStr">
        <is>
          <t>Occasional centipedes</t>
        </is>
      </c>
      <c r="F13" s="16" t="inlineStr">
        <is>
          <t>Exterior perimeter service</t>
        </is>
      </c>
      <c r="G13" s="14" t="inlineStr">
        <is>
          <t>Every other month</t>
        </is>
      </c>
      <c r="H13" s="16" t="inlineStr">
        <is>
          <t>Centipedes; ants; spiders</t>
        </is>
      </c>
      <c r="I13" s="16" t="inlineStr">
        <is>
          <t>None</t>
        </is>
      </c>
      <c r="J13" s="14" t="inlineStr">
        <is>
          <t>No</t>
        </is>
      </c>
      <c r="K13" s="14" t="inlineStr">
        <is>
          <t>Taylor Demo</t>
        </is>
      </c>
      <c r="L13" s="14" t="inlineStr">
        <is>
          <t>Fictional Route A</t>
        </is>
      </c>
      <c r="M13" s="17" t="n">
        <v>129</v>
      </c>
      <c r="N13" s="17" t="n">
        <v>60</v>
      </c>
      <c r="O13" s="17" t="n">
        <v>0</v>
      </c>
      <c r="P13" s="18">
        <f>IF($A13="","",IFERROR(VLOOKUP($G13,'Assumptions'!$B$4:$C$8,2,FALSE),""))</f>
        <v/>
      </c>
      <c r="Q13" s="9">
        <f>IF($A13="","",IFERROR(IF(ISNUMBER($M13),$M13,0)+IF(AND(ISNUMBER($N13),ISNUMBER($P13)),$N13*$P13,0)+IF(AND($J13="Yes",ISNUMBER($O13)),$O13,0),""))</f>
        <v/>
      </c>
      <c r="R13" s="16" t="inlineStr">
        <is>
          <t>Provide access to listed exterior areas.</t>
        </is>
      </c>
      <c r="S13" s="16" t="inlineStr">
        <is>
          <t>Perform the listed perimeter scope and leave a visit summary.</t>
        </is>
      </c>
      <c r="T13" s="14" t="inlineStr">
        <is>
          <t>Sent</t>
        </is>
      </c>
      <c r="U13" s="30">
        <f>IF($A13="","",IF(OR($B13="",NOT(ISNUMBER($B13))),"",IFERROR($B13+'Assumptions'!$J$4,"")))</f>
        <v/>
      </c>
      <c r="V13" s="20">
        <f>IF($A13="","",IF(OR($B13="",$C13="",$D13="",$E13="",$F13="",$G13="",$H13="",$I13="",$J13="",$M13="",$R13="",$S13="",$T13="",AND($G13&lt;&gt;"One-time",$N13="")),"Check missing fields",IF(AND($J13="Yes",OR($I13="",$I13="None",NOT(ISNUMBER($O13)))),"Check option",IF(NOT(ISNUMBER($Q13)),"Check price",IF($Q13&lt;=0,"Check price",IF(AND(OR($T13="Draft",$T13="Sent",$T13="Needs Revision"),ISNUMBER($U13),$U13&lt;TODAY()),"Past validity—review","Ready for review"))))))</f>
        <v/>
      </c>
    </row>
    <row r="14" ht="33" customHeight="1">
      <c r="A14" s="14" t="inlineStr">
        <is>
          <t>DEMO-2610</t>
        </is>
      </c>
      <c r="B14" s="29" t="n">
        <v>46261</v>
      </c>
      <c r="C14" s="16" t="inlineStr">
        <is>
          <t>Skyler Mock</t>
        </is>
      </c>
      <c r="D14" s="16" t="inlineStr">
        <is>
          <t>010 Invented Indigo Place, Demo Village, ZZ 00000</t>
        </is>
      </c>
      <c r="E14" s="16" t="inlineStr">
        <is>
          <t>Beetles near entry</t>
        </is>
      </c>
      <c r="F14" s="16" t="inlineStr">
        <is>
          <t>Single-visit service</t>
        </is>
      </c>
      <c r="G14" s="14" t="inlineStr">
        <is>
          <t>One-time</t>
        </is>
      </c>
      <c r="H14" s="16" t="inlineStr">
        <is>
          <t>Beetles; occasional invaders</t>
        </is>
      </c>
      <c r="I14" s="16" t="inlineStr">
        <is>
          <t>Additional follow-up visit</t>
        </is>
      </c>
      <c r="J14" s="14" t="inlineStr">
        <is>
          <t>Yes</t>
        </is>
      </c>
      <c r="K14" s="14" t="inlineStr">
        <is>
          <t>Casey Example</t>
        </is>
      </c>
      <c r="L14" s="14" t="inlineStr">
        <is>
          <t>Fictional Route B</t>
        </is>
      </c>
      <c r="M14" s="17" t="n">
        <v>249</v>
      </c>
      <c r="N14" s="17" t="n"/>
      <c r="O14" s="17" t="n">
        <v>75</v>
      </c>
      <c r="P14" s="21">
        <f>IF($A14="","",IFERROR(VLOOKUP($G14,'Assumptions'!$B$4:$C$8,2,FALSE),""))</f>
        <v/>
      </c>
      <c r="Q14" s="8">
        <f>IF($A14="","",IFERROR(IF(ISNUMBER($M14),$M14,0)+IF(AND(ISNUMBER($N14),ISNUMBER($P14)),$N14*$P14,0)+IF(AND($J14="Yes",ISNUMBER($O14)),$O14,0),""))</f>
        <v/>
      </c>
      <c r="R14" s="16" t="inlineStr">
        <is>
          <t>Provide access to the listed entry areas.</t>
        </is>
      </c>
      <c r="S14" s="16" t="inlineStr">
        <is>
          <t>Perform the listed single-visit scope and document the visit.</t>
        </is>
      </c>
      <c r="T14" s="14" t="inlineStr">
        <is>
          <t>Accepted</t>
        </is>
      </c>
      <c r="U14" s="31">
        <f>IF($A14="","",IF(OR($B14="",NOT(ISNUMBER($B14))),"",IFERROR($B14+'Assumptions'!$J$4,"")))</f>
        <v/>
      </c>
      <c r="V14" s="23">
        <f>IF($A14="","",IF(OR($B14="",$C14="",$D14="",$E14="",$F14="",$G14="",$H14="",$I14="",$J14="",$M14="",$R14="",$S14="",$T14="",AND($G14&lt;&gt;"One-time",$N14="")),"Check missing fields",IF(AND($J14="Yes",OR($I14="",$I14="None",NOT(ISNUMBER($O14)))),"Check option",IF(NOT(ISNUMBER($Q14)),"Check price",IF($Q14&lt;=0,"Check price",IF(AND(OR($T14="Draft",$T14="Sent",$T14="Needs Revision"),ISNUMBER($U14),$U14&lt;TODAY()),"Past validity—review","Ready for review"))))))</f>
        <v/>
      </c>
    </row>
    <row r="15" ht="33" customHeight="1">
      <c r="A15" s="14" t="n"/>
      <c r="B15" s="29" t="n"/>
      <c r="C15" s="16" t="n"/>
      <c r="D15" s="16" t="n"/>
      <c r="E15" s="16" t="n"/>
      <c r="F15" s="16" t="n"/>
      <c r="G15" s="14" t="n"/>
      <c r="H15" s="16" t="n"/>
      <c r="I15" s="16" t="n"/>
      <c r="J15" s="14" t="n"/>
      <c r="K15" s="14" t="n"/>
      <c r="L15" s="14" t="n"/>
      <c r="M15" s="17" t="n"/>
      <c r="N15" s="17" t="n"/>
      <c r="O15" s="17" t="n"/>
      <c r="P15" s="18">
        <f>IF($A15="","",IFERROR(VLOOKUP($G15,'Assumptions'!$B$4:$C$8,2,FALSE),""))</f>
        <v/>
      </c>
      <c r="Q15" s="9">
        <f>IF($A15="","",IFERROR(IF(ISNUMBER($M15),$M15,0)+IF(AND(ISNUMBER($N15),ISNUMBER($P15)),$N15*$P15,0)+IF(AND($J15="Yes",ISNUMBER($O15)),$O15,0),""))</f>
        <v/>
      </c>
      <c r="R15" s="16" t="n"/>
      <c r="S15" s="16" t="n"/>
      <c r="T15" s="14" t="n"/>
      <c r="U15" s="30">
        <f>IF($A15="","",IF(OR($B15="",NOT(ISNUMBER($B15))),"",IFERROR($B15+'Assumptions'!$J$4,"")))</f>
        <v/>
      </c>
      <c r="V15" s="20">
        <f>IF($A15="","",IF(OR($B15="",$C15="",$D15="",$E15="",$F15="",$G15="",$H15="",$I15="",$J15="",$M15="",$R15="",$S15="",$T15="",AND($G15&lt;&gt;"One-time",$N15="")),"Check missing fields",IF(AND($J15="Yes",OR($I15="",$I15="None",NOT(ISNUMBER($O15)))),"Check option",IF(NOT(ISNUMBER($Q15)),"Check price",IF($Q15&lt;=0,"Check price",IF(AND(OR($T15="Draft",$T15="Sent",$T15="Needs Revision"),ISNUMBER($U15),$U15&lt;TODAY()),"Past validity—review","Ready for review"))))))</f>
        <v/>
      </c>
    </row>
    <row r="16" ht="33" customHeight="1">
      <c r="A16" s="14" t="n"/>
      <c r="B16" s="29" t="n"/>
      <c r="C16" s="16" t="n"/>
      <c r="D16" s="16" t="n"/>
      <c r="E16" s="16" t="n"/>
      <c r="F16" s="16" t="n"/>
      <c r="G16" s="14" t="n"/>
      <c r="H16" s="16" t="n"/>
      <c r="I16" s="16" t="n"/>
      <c r="J16" s="14" t="n"/>
      <c r="K16" s="14" t="n"/>
      <c r="L16" s="14" t="n"/>
      <c r="M16" s="17" t="n"/>
      <c r="N16" s="17" t="n"/>
      <c r="O16" s="17" t="n"/>
      <c r="P16" s="21">
        <f>IF($A16="","",IFERROR(VLOOKUP($G16,'Assumptions'!$B$4:$C$8,2,FALSE),""))</f>
        <v/>
      </c>
      <c r="Q16" s="8">
        <f>IF($A16="","",IFERROR(IF(ISNUMBER($M16),$M16,0)+IF(AND(ISNUMBER($N16),ISNUMBER($P16)),$N16*$P16,0)+IF(AND($J16="Yes",ISNUMBER($O16)),$O16,0),""))</f>
        <v/>
      </c>
      <c r="R16" s="16" t="n"/>
      <c r="S16" s="16" t="n"/>
      <c r="T16" s="14" t="n"/>
      <c r="U16" s="31">
        <f>IF($A16="","",IF(OR($B16="",NOT(ISNUMBER($B16))),"",IFERROR($B16+'Assumptions'!$J$4,"")))</f>
        <v/>
      </c>
      <c r="V16" s="23">
        <f>IF($A16="","",IF(OR($B16="",$C16="",$D16="",$E16="",$F16="",$G16="",$H16="",$I16="",$J16="",$M16="",$R16="",$S16="",$T16="",AND($G16&lt;&gt;"One-time",$N16="")),"Check missing fields",IF(AND($J16="Yes",OR($I16="",$I16="None",NOT(ISNUMBER($O16)))),"Check option",IF(NOT(ISNUMBER($Q16)),"Check price",IF($Q16&lt;=0,"Check price",IF(AND(OR($T16="Draft",$T16="Sent",$T16="Needs Revision"),ISNUMBER($U16),$U16&lt;TODAY()),"Past validity—review","Ready for review"))))))</f>
        <v/>
      </c>
    </row>
    <row r="17" ht="33" customHeight="1">
      <c r="A17" s="14" t="n"/>
      <c r="B17" s="29" t="n"/>
      <c r="C17" s="16" t="n"/>
      <c r="D17" s="16" t="n"/>
      <c r="E17" s="16" t="n"/>
      <c r="F17" s="16" t="n"/>
      <c r="G17" s="14" t="n"/>
      <c r="H17" s="16" t="n"/>
      <c r="I17" s="16" t="n"/>
      <c r="J17" s="14" t="n"/>
      <c r="K17" s="14" t="n"/>
      <c r="L17" s="14" t="n"/>
      <c r="M17" s="17" t="n"/>
      <c r="N17" s="17" t="n"/>
      <c r="O17" s="17" t="n"/>
      <c r="P17" s="18">
        <f>IF($A17="","",IFERROR(VLOOKUP($G17,'Assumptions'!$B$4:$C$8,2,FALSE),""))</f>
        <v/>
      </c>
      <c r="Q17" s="9">
        <f>IF($A17="","",IFERROR(IF(ISNUMBER($M17),$M17,0)+IF(AND(ISNUMBER($N17),ISNUMBER($P17)),$N17*$P17,0)+IF(AND($J17="Yes",ISNUMBER($O17)),$O17,0),""))</f>
        <v/>
      </c>
      <c r="R17" s="16" t="n"/>
      <c r="S17" s="16" t="n"/>
      <c r="T17" s="14" t="n"/>
      <c r="U17" s="30">
        <f>IF($A17="","",IF(OR($B17="",NOT(ISNUMBER($B17))),"",IFERROR($B17+'Assumptions'!$J$4,"")))</f>
        <v/>
      </c>
      <c r="V17" s="20">
        <f>IF($A17="","",IF(OR($B17="",$C17="",$D17="",$E17="",$F17="",$G17="",$H17="",$I17="",$J17="",$M17="",$R17="",$S17="",$T17="",AND($G17&lt;&gt;"One-time",$N17="")),"Check missing fields",IF(AND($J17="Yes",OR($I17="",$I17="None",NOT(ISNUMBER($O17)))),"Check option",IF(NOT(ISNUMBER($Q17)),"Check price",IF($Q17&lt;=0,"Check price",IF(AND(OR($T17="Draft",$T17="Sent",$T17="Needs Revision"),ISNUMBER($U17),$U17&lt;TODAY()),"Past validity—review","Ready for review"))))))</f>
        <v/>
      </c>
    </row>
    <row r="18" ht="33" customHeight="1">
      <c r="A18" s="14" t="n"/>
      <c r="B18" s="29" t="n"/>
      <c r="C18" s="16" t="n"/>
      <c r="D18" s="16" t="n"/>
      <c r="E18" s="16" t="n"/>
      <c r="F18" s="16" t="n"/>
      <c r="G18" s="14" t="n"/>
      <c r="H18" s="16" t="n"/>
      <c r="I18" s="16" t="n"/>
      <c r="J18" s="14" t="n"/>
      <c r="K18" s="14" t="n"/>
      <c r="L18" s="14" t="n"/>
      <c r="M18" s="17" t="n"/>
      <c r="N18" s="17" t="n"/>
      <c r="O18" s="17" t="n"/>
      <c r="P18" s="21">
        <f>IF($A18="","",IFERROR(VLOOKUP($G18,'Assumptions'!$B$4:$C$8,2,FALSE),""))</f>
        <v/>
      </c>
      <c r="Q18" s="8">
        <f>IF($A18="","",IFERROR(IF(ISNUMBER($M18),$M18,0)+IF(AND(ISNUMBER($N18),ISNUMBER($P18)),$N18*$P18,0)+IF(AND($J18="Yes",ISNUMBER($O18)),$O18,0),""))</f>
        <v/>
      </c>
      <c r="R18" s="16" t="n"/>
      <c r="S18" s="16" t="n"/>
      <c r="T18" s="14" t="n"/>
      <c r="U18" s="31">
        <f>IF($A18="","",IF(OR($B18="",NOT(ISNUMBER($B18))),"",IFERROR($B18+'Assumptions'!$J$4,"")))</f>
        <v/>
      </c>
      <c r="V18" s="23">
        <f>IF($A18="","",IF(OR($B18="",$C18="",$D18="",$E18="",$F18="",$G18="",$H18="",$I18="",$J18="",$M18="",$R18="",$S18="",$T18="",AND($G18&lt;&gt;"One-time",$N18="")),"Check missing fields",IF(AND($J18="Yes",OR($I18="",$I18="None",NOT(ISNUMBER($O18)))),"Check option",IF(NOT(ISNUMBER($Q18)),"Check price",IF($Q18&lt;=0,"Check price",IF(AND(OR($T18="Draft",$T18="Sent",$T18="Needs Revision"),ISNUMBER($U18),$U18&lt;TODAY()),"Past validity—review","Ready for review"))))))</f>
        <v/>
      </c>
    </row>
    <row r="19" ht="33" customHeight="1">
      <c r="A19" s="14" t="n"/>
      <c r="B19" s="29" t="n"/>
      <c r="C19" s="16" t="n"/>
      <c r="D19" s="16" t="n"/>
      <c r="E19" s="16" t="n"/>
      <c r="F19" s="16" t="n"/>
      <c r="G19" s="14" t="n"/>
      <c r="H19" s="16" t="n"/>
      <c r="I19" s="16" t="n"/>
      <c r="J19" s="14" t="n"/>
      <c r="K19" s="14" t="n"/>
      <c r="L19" s="14" t="n"/>
      <c r="M19" s="17" t="n"/>
      <c r="N19" s="17" t="n"/>
      <c r="O19" s="17" t="n"/>
      <c r="P19" s="18">
        <f>IF($A19="","",IFERROR(VLOOKUP($G19,'Assumptions'!$B$4:$C$8,2,FALSE),""))</f>
        <v/>
      </c>
      <c r="Q19" s="9">
        <f>IF($A19="","",IFERROR(IF(ISNUMBER($M19),$M19,0)+IF(AND(ISNUMBER($N19),ISNUMBER($P19)),$N19*$P19,0)+IF(AND($J19="Yes",ISNUMBER($O19)),$O19,0),""))</f>
        <v/>
      </c>
      <c r="R19" s="16" t="n"/>
      <c r="S19" s="16" t="n"/>
      <c r="T19" s="14" t="n"/>
      <c r="U19" s="30">
        <f>IF($A19="","",IF(OR($B19="",NOT(ISNUMBER($B19))),"",IFERROR($B19+'Assumptions'!$J$4,"")))</f>
        <v/>
      </c>
      <c r="V19" s="20">
        <f>IF($A19="","",IF(OR($B19="",$C19="",$D19="",$E19="",$F19="",$G19="",$H19="",$I19="",$J19="",$M19="",$R19="",$S19="",$T19="",AND($G19&lt;&gt;"One-time",$N19="")),"Check missing fields",IF(AND($J19="Yes",OR($I19="",$I19="None",NOT(ISNUMBER($O19)))),"Check option",IF(NOT(ISNUMBER($Q19)),"Check price",IF($Q19&lt;=0,"Check price",IF(AND(OR($T19="Draft",$T19="Sent",$T19="Needs Revision"),ISNUMBER($U19),$U19&lt;TODAY()),"Past validity—review","Ready for review"))))))</f>
        <v/>
      </c>
    </row>
    <row r="20" ht="33" customHeight="1">
      <c r="A20" s="14" t="n"/>
      <c r="B20" s="29" t="n"/>
      <c r="C20" s="16" t="n"/>
      <c r="D20" s="16" t="n"/>
      <c r="E20" s="16" t="n"/>
      <c r="F20" s="16" t="n"/>
      <c r="G20" s="14" t="n"/>
      <c r="H20" s="16" t="n"/>
      <c r="I20" s="16" t="n"/>
      <c r="J20" s="14" t="n"/>
      <c r="K20" s="14" t="n"/>
      <c r="L20" s="14" t="n"/>
      <c r="M20" s="17" t="n"/>
      <c r="N20" s="17" t="n"/>
      <c r="O20" s="17" t="n"/>
      <c r="P20" s="21">
        <f>IF($A20="","",IFERROR(VLOOKUP($G20,'Assumptions'!$B$4:$C$8,2,FALSE),""))</f>
        <v/>
      </c>
      <c r="Q20" s="8">
        <f>IF($A20="","",IFERROR(IF(ISNUMBER($M20),$M20,0)+IF(AND(ISNUMBER($N20),ISNUMBER($P20)),$N20*$P20,0)+IF(AND($J20="Yes",ISNUMBER($O20)),$O20,0),""))</f>
        <v/>
      </c>
      <c r="R20" s="16" t="n"/>
      <c r="S20" s="16" t="n"/>
      <c r="T20" s="14" t="n"/>
      <c r="U20" s="31">
        <f>IF($A20="","",IF(OR($B20="",NOT(ISNUMBER($B20))),"",IFERROR($B20+'Assumptions'!$J$4,"")))</f>
        <v/>
      </c>
      <c r="V20" s="23">
        <f>IF($A20="","",IF(OR($B20="",$C20="",$D20="",$E20="",$F20="",$G20="",$H20="",$I20="",$J20="",$M20="",$R20="",$S20="",$T20="",AND($G20&lt;&gt;"One-time",$N20="")),"Check missing fields",IF(AND($J20="Yes",OR($I20="",$I20="None",NOT(ISNUMBER($O20)))),"Check option",IF(NOT(ISNUMBER($Q20)),"Check price",IF($Q20&lt;=0,"Check price",IF(AND(OR($T20="Draft",$T20="Sent",$T20="Needs Revision"),ISNUMBER($U20),$U20&lt;TODAY()),"Past validity—review","Ready for review"))))))</f>
        <v/>
      </c>
    </row>
    <row r="21" ht="33" customHeight="1">
      <c r="A21" s="14" t="n"/>
      <c r="B21" s="29" t="n"/>
      <c r="C21" s="16" t="n"/>
      <c r="D21" s="16" t="n"/>
      <c r="E21" s="16" t="n"/>
      <c r="F21" s="16" t="n"/>
      <c r="G21" s="14" t="n"/>
      <c r="H21" s="16" t="n"/>
      <c r="I21" s="16" t="n"/>
      <c r="J21" s="14" t="n"/>
      <c r="K21" s="14" t="n"/>
      <c r="L21" s="14" t="n"/>
      <c r="M21" s="17" t="n"/>
      <c r="N21" s="17" t="n"/>
      <c r="O21" s="17" t="n"/>
      <c r="P21" s="18">
        <f>IF($A21="","",IFERROR(VLOOKUP($G21,'Assumptions'!$B$4:$C$8,2,FALSE),""))</f>
        <v/>
      </c>
      <c r="Q21" s="9">
        <f>IF($A21="","",IFERROR(IF(ISNUMBER($M21),$M21,0)+IF(AND(ISNUMBER($N21),ISNUMBER($P21)),$N21*$P21,0)+IF(AND($J21="Yes",ISNUMBER($O21)),$O21,0),""))</f>
        <v/>
      </c>
      <c r="R21" s="16" t="n"/>
      <c r="S21" s="16" t="n"/>
      <c r="T21" s="14" t="n"/>
      <c r="U21" s="30">
        <f>IF($A21="","",IF(OR($B21="",NOT(ISNUMBER($B21))),"",IFERROR($B21+'Assumptions'!$J$4,"")))</f>
        <v/>
      </c>
      <c r="V21" s="20">
        <f>IF($A21="","",IF(OR($B21="",$C21="",$D21="",$E21="",$F21="",$G21="",$H21="",$I21="",$J21="",$M21="",$R21="",$S21="",$T21="",AND($G21&lt;&gt;"One-time",$N21="")),"Check missing fields",IF(AND($J21="Yes",OR($I21="",$I21="None",NOT(ISNUMBER($O21)))),"Check option",IF(NOT(ISNUMBER($Q21)),"Check price",IF($Q21&lt;=0,"Check price",IF(AND(OR($T21="Draft",$T21="Sent",$T21="Needs Revision"),ISNUMBER($U21),$U21&lt;TODAY()),"Past validity—review","Ready for review"))))))</f>
        <v/>
      </c>
    </row>
    <row r="22" ht="33" customHeight="1">
      <c r="A22" s="14" t="n"/>
      <c r="B22" s="29" t="n"/>
      <c r="C22" s="16" t="n"/>
      <c r="D22" s="16" t="n"/>
      <c r="E22" s="16" t="n"/>
      <c r="F22" s="16" t="n"/>
      <c r="G22" s="14" t="n"/>
      <c r="H22" s="16" t="n"/>
      <c r="I22" s="16" t="n"/>
      <c r="J22" s="14" t="n"/>
      <c r="K22" s="14" t="n"/>
      <c r="L22" s="14" t="n"/>
      <c r="M22" s="17" t="n"/>
      <c r="N22" s="17" t="n"/>
      <c r="O22" s="17" t="n"/>
      <c r="P22" s="21">
        <f>IF($A22="","",IFERROR(VLOOKUP($G22,'Assumptions'!$B$4:$C$8,2,FALSE),""))</f>
        <v/>
      </c>
      <c r="Q22" s="8">
        <f>IF($A22="","",IFERROR(IF(ISNUMBER($M22),$M22,0)+IF(AND(ISNUMBER($N22),ISNUMBER($P22)),$N22*$P22,0)+IF(AND($J22="Yes",ISNUMBER($O22)),$O22,0),""))</f>
        <v/>
      </c>
      <c r="R22" s="16" t="n"/>
      <c r="S22" s="16" t="n"/>
      <c r="T22" s="14" t="n"/>
      <c r="U22" s="31">
        <f>IF($A22="","",IF(OR($B22="",NOT(ISNUMBER($B22))),"",IFERROR($B22+'Assumptions'!$J$4,"")))</f>
        <v/>
      </c>
      <c r="V22" s="23">
        <f>IF($A22="","",IF(OR($B22="",$C22="",$D22="",$E22="",$F22="",$G22="",$H22="",$I22="",$J22="",$M22="",$R22="",$S22="",$T22="",AND($G22&lt;&gt;"One-time",$N22="")),"Check missing fields",IF(AND($J22="Yes",OR($I22="",$I22="None",NOT(ISNUMBER($O22)))),"Check option",IF(NOT(ISNUMBER($Q22)),"Check price",IF($Q22&lt;=0,"Check price",IF(AND(OR($T22="Draft",$T22="Sent",$T22="Needs Revision"),ISNUMBER($U22),$U22&lt;TODAY()),"Past validity—review","Ready for review"))))))</f>
        <v/>
      </c>
    </row>
    <row r="23" ht="33" customHeight="1">
      <c r="A23" s="14" t="n"/>
      <c r="B23" s="29" t="n"/>
      <c r="C23" s="16" t="n"/>
      <c r="D23" s="16" t="n"/>
      <c r="E23" s="16" t="n"/>
      <c r="F23" s="16" t="n"/>
      <c r="G23" s="14" t="n"/>
      <c r="H23" s="16" t="n"/>
      <c r="I23" s="16" t="n"/>
      <c r="J23" s="14" t="n"/>
      <c r="K23" s="14" t="n"/>
      <c r="L23" s="14" t="n"/>
      <c r="M23" s="17" t="n"/>
      <c r="N23" s="17" t="n"/>
      <c r="O23" s="17" t="n"/>
      <c r="P23" s="18">
        <f>IF($A23="","",IFERROR(VLOOKUP($G23,'Assumptions'!$B$4:$C$8,2,FALSE),""))</f>
        <v/>
      </c>
      <c r="Q23" s="9">
        <f>IF($A23="","",IFERROR(IF(ISNUMBER($M23),$M23,0)+IF(AND(ISNUMBER($N23),ISNUMBER($P23)),$N23*$P23,0)+IF(AND($J23="Yes",ISNUMBER($O23)),$O23,0),""))</f>
        <v/>
      </c>
      <c r="R23" s="16" t="n"/>
      <c r="S23" s="16" t="n"/>
      <c r="T23" s="14" t="n"/>
      <c r="U23" s="30">
        <f>IF($A23="","",IF(OR($B23="",NOT(ISNUMBER($B23))),"",IFERROR($B23+'Assumptions'!$J$4,"")))</f>
        <v/>
      </c>
      <c r="V23" s="20">
        <f>IF($A23="","",IF(OR($B23="",$C23="",$D23="",$E23="",$F23="",$G23="",$H23="",$I23="",$J23="",$M23="",$R23="",$S23="",$T23="",AND($G23&lt;&gt;"One-time",$N23="")),"Check missing fields",IF(AND($J23="Yes",OR($I23="",$I23="None",NOT(ISNUMBER($O23)))),"Check option",IF(NOT(ISNUMBER($Q23)),"Check price",IF($Q23&lt;=0,"Check price",IF(AND(OR($T23="Draft",$T23="Sent",$T23="Needs Revision"),ISNUMBER($U23),$U23&lt;TODAY()),"Past validity—review","Ready for review"))))))</f>
        <v/>
      </c>
    </row>
    <row r="24" ht="33" customHeight="1">
      <c r="A24" s="14" t="n"/>
      <c r="B24" s="29" t="n"/>
      <c r="C24" s="16" t="n"/>
      <c r="D24" s="16" t="n"/>
      <c r="E24" s="16" t="n"/>
      <c r="F24" s="16" t="n"/>
      <c r="G24" s="14" t="n"/>
      <c r="H24" s="16" t="n"/>
      <c r="I24" s="16" t="n"/>
      <c r="J24" s="14" t="n"/>
      <c r="K24" s="14" t="n"/>
      <c r="L24" s="14" t="n"/>
      <c r="M24" s="17" t="n"/>
      <c r="N24" s="17" t="n"/>
      <c r="O24" s="17" t="n"/>
      <c r="P24" s="21">
        <f>IF($A24="","",IFERROR(VLOOKUP($G24,'Assumptions'!$B$4:$C$8,2,FALSE),""))</f>
        <v/>
      </c>
      <c r="Q24" s="8">
        <f>IF($A24="","",IFERROR(IF(ISNUMBER($M24),$M24,0)+IF(AND(ISNUMBER($N24),ISNUMBER($P24)),$N24*$P24,0)+IF(AND($J24="Yes",ISNUMBER($O24)),$O24,0),""))</f>
        <v/>
      </c>
      <c r="R24" s="16" t="n"/>
      <c r="S24" s="16" t="n"/>
      <c r="T24" s="14" t="n"/>
      <c r="U24" s="31">
        <f>IF($A24="","",IF(OR($B24="",NOT(ISNUMBER($B24))),"",IFERROR($B24+'Assumptions'!$J$4,"")))</f>
        <v/>
      </c>
      <c r="V24" s="23">
        <f>IF($A24="","",IF(OR($B24="",$C24="",$D24="",$E24="",$F24="",$G24="",$H24="",$I24="",$J24="",$M24="",$R24="",$S24="",$T24="",AND($G24&lt;&gt;"One-time",$N24="")),"Check missing fields",IF(AND($J24="Yes",OR($I24="",$I24="None",NOT(ISNUMBER($O24)))),"Check option",IF(NOT(ISNUMBER($Q24)),"Check price",IF($Q24&lt;=0,"Check price",IF(AND(OR($T24="Draft",$T24="Sent",$T24="Needs Revision"),ISNUMBER($U24),$U24&lt;TODAY()),"Past validity—review","Ready for review"))))))</f>
        <v/>
      </c>
    </row>
    <row r="25" ht="33" customHeight="1">
      <c r="A25" s="14" t="n"/>
      <c r="B25" s="29" t="n"/>
      <c r="C25" s="16" t="n"/>
      <c r="D25" s="16" t="n"/>
      <c r="E25" s="16" t="n"/>
      <c r="F25" s="16" t="n"/>
      <c r="G25" s="14" t="n"/>
      <c r="H25" s="16" t="n"/>
      <c r="I25" s="16" t="n"/>
      <c r="J25" s="14" t="n"/>
      <c r="K25" s="14" t="n"/>
      <c r="L25" s="14" t="n"/>
      <c r="M25" s="17" t="n"/>
      <c r="N25" s="17" t="n"/>
      <c r="O25" s="17" t="n"/>
      <c r="P25" s="18">
        <f>IF($A25="","",IFERROR(VLOOKUP($G25,'Assumptions'!$B$4:$C$8,2,FALSE),""))</f>
        <v/>
      </c>
      <c r="Q25" s="9">
        <f>IF($A25="","",IFERROR(IF(ISNUMBER($M25),$M25,0)+IF(AND(ISNUMBER($N25),ISNUMBER($P25)),$N25*$P25,0)+IF(AND($J25="Yes",ISNUMBER($O25)),$O25,0),""))</f>
        <v/>
      </c>
      <c r="R25" s="16" t="n"/>
      <c r="S25" s="16" t="n"/>
      <c r="T25" s="14" t="n"/>
      <c r="U25" s="30">
        <f>IF($A25="","",IF(OR($B25="",NOT(ISNUMBER($B25))),"",IFERROR($B25+'Assumptions'!$J$4,"")))</f>
        <v/>
      </c>
      <c r="V25" s="20">
        <f>IF($A25="","",IF(OR($B25="",$C25="",$D25="",$E25="",$F25="",$G25="",$H25="",$I25="",$J25="",$M25="",$R25="",$S25="",$T25="",AND($G25&lt;&gt;"One-time",$N25="")),"Check missing fields",IF(AND($J25="Yes",OR($I25="",$I25="None",NOT(ISNUMBER($O25)))),"Check option",IF(NOT(ISNUMBER($Q25)),"Check price",IF($Q25&lt;=0,"Check price",IF(AND(OR($T25="Draft",$T25="Sent",$T25="Needs Revision"),ISNUMBER($U25),$U25&lt;TODAY()),"Past validity—review","Ready for review"))))))</f>
        <v/>
      </c>
    </row>
    <row r="26" ht="33" customHeight="1">
      <c r="A26" s="14" t="n"/>
      <c r="B26" s="29" t="n"/>
      <c r="C26" s="16" t="n"/>
      <c r="D26" s="16" t="n"/>
      <c r="E26" s="16" t="n"/>
      <c r="F26" s="16" t="n"/>
      <c r="G26" s="14" t="n"/>
      <c r="H26" s="16" t="n"/>
      <c r="I26" s="16" t="n"/>
      <c r="J26" s="14" t="n"/>
      <c r="K26" s="14" t="n"/>
      <c r="L26" s="14" t="n"/>
      <c r="M26" s="17" t="n"/>
      <c r="N26" s="17" t="n"/>
      <c r="O26" s="17" t="n"/>
      <c r="P26" s="21">
        <f>IF($A26="","",IFERROR(VLOOKUP($G26,'Assumptions'!$B$4:$C$8,2,FALSE),""))</f>
        <v/>
      </c>
      <c r="Q26" s="8">
        <f>IF($A26="","",IFERROR(IF(ISNUMBER($M26),$M26,0)+IF(AND(ISNUMBER($N26),ISNUMBER($P26)),$N26*$P26,0)+IF(AND($J26="Yes",ISNUMBER($O26)),$O26,0),""))</f>
        <v/>
      </c>
      <c r="R26" s="16" t="n"/>
      <c r="S26" s="16" t="n"/>
      <c r="T26" s="14" t="n"/>
      <c r="U26" s="31">
        <f>IF($A26="","",IF(OR($B26="",NOT(ISNUMBER($B26))),"",IFERROR($B26+'Assumptions'!$J$4,"")))</f>
        <v/>
      </c>
      <c r="V26" s="23">
        <f>IF($A26="","",IF(OR($B26="",$C26="",$D26="",$E26="",$F26="",$G26="",$H26="",$I26="",$J26="",$M26="",$R26="",$S26="",$T26="",AND($G26&lt;&gt;"One-time",$N26="")),"Check missing fields",IF(AND($J26="Yes",OR($I26="",$I26="None",NOT(ISNUMBER($O26)))),"Check option",IF(NOT(ISNUMBER($Q26)),"Check price",IF($Q26&lt;=0,"Check price",IF(AND(OR($T26="Draft",$T26="Sent",$T26="Needs Revision"),ISNUMBER($U26),$U26&lt;TODAY()),"Past validity—review","Ready for review"))))))</f>
        <v/>
      </c>
    </row>
    <row r="27" ht="33" customHeight="1">
      <c r="A27" s="14" t="n"/>
      <c r="B27" s="29" t="n"/>
      <c r="C27" s="16" t="n"/>
      <c r="D27" s="16" t="n"/>
      <c r="E27" s="16" t="n"/>
      <c r="F27" s="16" t="n"/>
      <c r="G27" s="14" t="n"/>
      <c r="H27" s="16" t="n"/>
      <c r="I27" s="16" t="n"/>
      <c r="J27" s="14" t="n"/>
      <c r="K27" s="14" t="n"/>
      <c r="L27" s="14" t="n"/>
      <c r="M27" s="17" t="n"/>
      <c r="N27" s="17" t="n"/>
      <c r="O27" s="17" t="n"/>
      <c r="P27" s="18">
        <f>IF($A27="","",IFERROR(VLOOKUP($G27,'Assumptions'!$B$4:$C$8,2,FALSE),""))</f>
        <v/>
      </c>
      <c r="Q27" s="9">
        <f>IF($A27="","",IFERROR(IF(ISNUMBER($M27),$M27,0)+IF(AND(ISNUMBER($N27),ISNUMBER($P27)),$N27*$P27,0)+IF(AND($J27="Yes",ISNUMBER($O27)),$O27,0),""))</f>
        <v/>
      </c>
      <c r="R27" s="16" t="n"/>
      <c r="S27" s="16" t="n"/>
      <c r="T27" s="14" t="n"/>
      <c r="U27" s="30">
        <f>IF($A27="","",IF(OR($B27="",NOT(ISNUMBER($B27))),"",IFERROR($B27+'Assumptions'!$J$4,"")))</f>
        <v/>
      </c>
      <c r="V27" s="20">
        <f>IF($A27="","",IF(OR($B27="",$C27="",$D27="",$E27="",$F27="",$G27="",$H27="",$I27="",$J27="",$M27="",$R27="",$S27="",$T27="",AND($G27&lt;&gt;"One-time",$N27="")),"Check missing fields",IF(AND($J27="Yes",OR($I27="",$I27="None",NOT(ISNUMBER($O27)))),"Check option",IF(NOT(ISNUMBER($Q27)),"Check price",IF($Q27&lt;=0,"Check price",IF(AND(OR($T27="Draft",$T27="Sent",$T27="Needs Revision"),ISNUMBER($U27),$U27&lt;TODAY()),"Past validity—review","Ready for review"))))))</f>
        <v/>
      </c>
    </row>
    <row r="28" ht="33" customHeight="1">
      <c r="A28" s="14" t="n"/>
      <c r="B28" s="29" t="n"/>
      <c r="C28" s="16" t="n"/>
      <c r="D28" s="16" t="n"/>
      <c r="E28" s="16" t="n"/>
      <c r="F28" s="16" t="n"/>
      <c r="G28" s="14" t="n"/>
      <c r="H28" s="16" t="n"/>
      <c r="I28" s="16" t="n"/>
      <c r="J28" s="14" t="n"/>
      <c r="K28" s="14" t="n"/>
      <c r="L28" s="14" t="n"/>
      <c r="M28" s="17" t="n"/>
      <c r="N28" s="17" t="n"/>
      <c r="O28" s="17" t="n"/>
      <c r="P28" s="21">
        <f>IF($A28="","",IFERROR(VLOOKUP($G28,'Assumptions'!$B$4:$C$8,2,FALSE),""))</f>
        <v/>
      </c>
      <c r="Q28" s="8">
        <f>IF($A28="","",IFERROR(IF(ISNUMBER($M28),$M28,0)+IF(AND(ISNUMBER($N28),ISNUMBER($P28)),$N28*$P28,0)+IF(AND($J28="Yes",ISNUMBER($O28)),$O28,0),""))</f>
        <v/>
      </c>
      <c r="R28" s="16" t="n"/>
      <c r="S28" s="16" t="n"/>
      <c r="T28" s="14" t="n"/>
      <c r="U28" s="31">
        <f>IF($A28="","",IF(OR($B28="",NOT(ISNUMBER($B28))),"",IFERROR($B28+'Assumptions'!$J$4,"")))</f>
        <v/>
      </c>
      <c r="V28" s="23">
        <f>IF($A28="","",IF(OR($B28="",$C28="",$D28="",$E28="",$F28="",$G28="",$H28="",$I28="",$J28="",$M28="",$R28="",$S28="",$T28="",AND($G28&lt;&gt;"One-time",$N28="")),"Check missing fields",IF(AND($J28="Yes",OR($I28="",$I28="None",NOT(ISNUMBER($O28)))),"Check option",IF(NOT(ISNUMBER($Q28)),"Check price",IF($Q28&lt;=0,"Check price",IF(AND(OR($T28="Draft",$T28="Sent",$T28="Needs Revision"),ISNUMBER($U28),$U28&lt;TODAY()),"Past validity—review","Ready for review"))))))</f>
        <v/>
      </c>
    </row>
    <row r="29" ht="33" customHeight="1">
      <c r="A29" s="14" t="n"/>
      <c r="B29" s="29" t="n"/>
      <c r="C29" s="16" t="n"/>
      <c r="D29" s="16" t="n"/>
      <c r="E29" s="16" t="n"/>
      <c r="F29" s="16" t="n"/>
      <c r="G29" s="14" t="n"/>
      <c r="H29" s="16" t="n"/>
      <c r="I29" s="16" t="n"/>
      <c r="J29" s="14" t="n"/>
      <c r="K29" s="14" t="n"/>
      <c r="L29" s="14" t="n"/>
      <c r="M29" s="17" t="n"/>
      <c r="N29" s="17" t="n"/>
      <c r="O29" s="17" t="n"/>
      <c r="P29" s="18">
        <f>IF($A29="","",IFERROR(VLOOKUP($G29,'Assumptions'!$B$4:$C$8,2,FALSE),""))</f>
        <v/>
      </c>
      <c r="Q29" s="9">
        <f>IF($A29="","",IFERROR(IF(ISNUMBER($M29),$M29,0)+IF(AND(ISNUMBER($N29),ISNUMBER($P29)),$N29*$P29,0)+IF(AND($J29="Yes",ISNUMBER($O29)),$O29,0),""))</f>
        <v/>
      </c>
      <c r="R29" s="16" t="n"/>
      <c r="S29" s="16" t="n"/>
      <c r="T29" s="14" t="n"/>
      <c r="U29" s="30">
        <f>IF($A29="","",IF(OR($B29="",NOT(ISNUMBER($B29))),"",IFERROR($B29+'Assumptions'!$J$4,"")))</f>
        <v/>
      </c>
      <c r="V29" s="20">
        <f>IF($A29="","",IF(OR($B29="",$C29="",$D29="",$E29="",$F29="",$G29="",$H29="",$I29="",$J29="",$M29="",$R29="",$S29="",$T29="",AND($G29&lt;&gt;"One-time",$N29="")),"Check missing fields",IF(AND($J29="Yes",OR($I29="",$I29="None",NOT(ISNUMBER($O29)))),"Check option",IF(NOT(ISNUMBER($Q29)),"Check price",IF($Q29&lt;=0,"Check price",IF(AND(OR($T29="Draft",$T29="Sent",$T29="Needs Revision"),ISNUMBER($U29),$U29&lt;TODAY()),"Past validity—review","Ready for review"))))))</f>
        <v/>
      </c>
    </row>
    <row r="30" ht="33" customHeight="1">
      <c r="A30" s="14" t="n"/>
      <c r="B30" s="29" t="n"/>
      <c r="C30" s="16" t="n"/>
      <c r="D30" s="16" t="n"/>
      <c r="E30" s="16" t="n"/>
      <c r="F30" s="16" t="n"/>
      <c r="G30" s="14" t="n"/>
      <c r="H30" s="16" t="n"/>
      <c r="I30" s="16" t="n"/>
      <c r="J30" s="14" t="n"/>
      <c r="K30" s="14" t="n"/>
      <c r="L30" s="14" t="n"/>
      <c r="M30" s="17" t="n"/>
      <c r="N30" s="17" t="n"/>
      <c r="O30" s="17" t="n"/>
      <c r="P30" s="21">
        <f>IF($A30="","",IFERROR(VLOOKUP($G30,'Assumptions'!$B$4:$C$8,2,FALSE),""))</f>
        <v/>
      </c>
      <c r="Q30" s="8">
        <f>IF($A30="","",IFERROR(IF(ISNUMBER($M30),$M30,0)+IF(AND(ISNUMBER($N30),ISNUMBER($P30)),$N30*$P30,0)+IF(AND($J30="Yes",ISNUMBER($O30)),$O30,0),""))</f>
        <v/>
      </c>
      <c r="R30" s="16" t="n"/>
      <c r="S30" s="16" t="n"/>
      <c r="T30" s="14" t="n"/>
      <c r="U30" s="31">
        <f>IF($A30="","",IF(OR($B30="",NOT(ISNUMBER($B30))),"",IFERROR($B30+'Assumptions'!$J$4,"")))</f>
        <v/>
      </c>
      <c r="V30" s="23">
        <f>IF($A30="","",IF(OR($B30="",$C30="",$D30="",$E30="",$F30="",$G30="",$H30="",$I30="",$J30="",$M30="",$R30="",$S30="",$T30="",AND($G30&lt;&gt;"One-time",$N30="")),"Check missing fields",IF(AND($J30="Yes",OR($I30="",$I30="None",NOT(ISNUMBER($O30)))),"Check option",IF(NOT(ISNUMBER($Q30)),"Check price",IF($Q30&lt;=0,"Check price",IF(AND(OR($T30="Draft",$T30="Sent",$T30="Needs Revision"),ISNUMBER($U30),$U30&lt;TODAY()),"Past validity—review","Ready for review"))))))</f>
        <v/>
      </c>
    </row>
    <row r="31" ht="33" customHeight="1">
      <c r="A31" s="14" t="n"/>
      <c r="B31" s="29" t="n"/>
      <c r="C31" s="16" t="n"/>
      <c r="D31" s="16" t="n"/>
      <c r="E31" s="16" t="n"/>
      <c r="F31" s="16" t="n"/>
      <c r="G31" s="14" t="n"/>
      <c r="H31" s="16" t="n"/>
      <c r="I31" s="16" t="n"/>
      <c r="J31" s="14" t="n"/>
      <c r="K31" s="14" t="n"/>
      <c r="L31" s="14" t="n"/>
      <c r="M31" s="17" t="n"/>
      <c r="N31" s="17" t="n"/>
      <c r="O31" s="17" t="n"/>
      <c r="P31" s="18">
        <f>IF($A31="","",IFERROR(VLOOKUP($G31,'Assumptions'!$B$4:$C$8,2,FALSE),""))</f>
        <v/>
      </c>
      <c r="Q31" s="9">
        <f>IF($A31="","",IFERROR(IF(ISNUMBER($M31),$M31,0)+IF(AND(ISNUMBER($N31),ISNUMBER($P31)),$N31*$P31,0)+IF(AND($J31="Yes",ISNUMBER($O31)),$O31,0),""))</f>
        <v/>
      </c>
      <c r="R31" s="16" t="n"/>
      <c r="S31" s="16" t="n"/>
      <c r="T31" s="14" t="n"/>
      <c r="U31" s="30">
        <f>IF($A31="","",IF(OR($B31="",NOT(ISNUMBER($B31))),"",IFERROR($B31+'Assumptions'!$J$4,"")))</f>
        <v/>
      </c>
      <c r="V31" s="20">
        <f>IF($A31="","",IF(OR($B31="",$C31="",$D31="",$E31="",$F31="",$G31="",$H31="",$I31="",$J31="",$M31="",$R31="",$S31="",$T31="",AND($G31&lt;&gt;"One-time",$N31="")),"Check missing fields",IF(AND($J31="Yes",OR($I31="",$I31="None",NOT(ISNUMBER($O31)))),"Check option",IF(NOT(ISNUMBER($Q31)),"Check price",IF($Q31&lt;=0,"Check price",IF(AND(OR($T31="Draft",$T31="Sent",$T31="Needs Revision"),ISNUMBER($U31),$U31&lt;TODAY()),"Past validity—review","Ready for review"))))))</f>
        <v/>
      </c>
    </row>
    <row r="32" ht="33" customHeight="1">
      <c r="A32" s="14" t="n"/>
      <c r="B32" s="29" t="n"/>
      <c r="C32" s="16" t="n"/>
      <c r="D32" s="16" t="n"/>
      <c r="E32" s="16" t="n"/>
      <c r="F32" s="16" t="n"/>
      <c r="G32" s="14" t="n"/>
      <c r="H32" s="16" t="n"/>
      <c r="I32" s="16" t="n"/>
      <c r="J32" s="14" t="n"/>
      <c r="K32" s="14" t="n"/>
      <c r="L32" s="14" t="n"/>
      <c r="M32" s="17" t="n"/>
      <c r="N32" s="17" t="n"/>
      <c r="O32" s="17" t="n"/>
      <c r="P32" s="21">
        <f>IF($A32="","",IFERROR(VLOOKUP($G32,'Assumptions'!$B$4:$C$8,2,FALSE),""))</f>
        <v/>
      </c>
      <c r="Q32" s="8">
        <f>IF($A32="","",IFERROR(IF(ISNUMBER($M32),$M32,0)+IF(AND(ISNUMBER($N32),ISNUMBER($P32)),$N32*$P32,0)+IF(AND($J32="Yes",ISNUMBER($O32)),$O32,0),""))</f>
        <v/>
      </c>
      <c r="R32" s="16" t="n"/>
      <c r="S32" s="16" t="n"/>
      <c r="T32" s="14" t="n"/>
      <c r="U32" s="31">
        <f>IF($A32="","",IF(OR($B32="",NOT(ISNUMBER($B32))),"",IFERROR($B32+'Assumptions'!$J$4,"")))</f>
        <v/>
      </c>
      <c r="V32" s="23">
        <f>IF($A32="","",IF(OR($B32="",$C32="",$D32="",$E32="",$F32="",$G32="",$H32="",$I32="",$J32="",$M32="",$R32="",$S32="",$T32="",AND($G32&lt;&gt;"One-time",$N32="")),"Check missing fields",IF(AND($J32="Yes",OR($I32="",$I32="None",NOT(ISNUMBER($O32)))),"Check option",IF(NOT(ISNUMBER($Q32)),"Check price",IF($Q32&lt;=0,"Check price",IF(AND(OR($T32="Draft",$T32="Sent",$T32="Needs Revision"),ISNUMBER($U32),$U32&lt;TODAY()),"Past validity—review","Ready for review"))))))</f>
        <v/>
      </c>
    </row>
    <row r="33" ht="33" customHeight="1">
      <c r="A33" s="14" t="n"/>
      <c r="B33" s="29" t="n"/>
      <c r="C33" s="16" t="n"/>
      <c r="D33" s="16" t="n"/>
      <c r="E33" s="16" t="n"/>
      <c r="F33" s="16" t="n"/>
      <c r="G33" s="14" t="n"/>
      <c r="H33" s="16" t="n"/>
      <c r="I33" s="16" t="n"/>
      <c r="J33" s="14" t="n"/>
      <c r="K33" s="14" t="n"/>
      <c r="L33" s="14" t="n"/>
      <c r="M33" s="17" t="n"/>
      <c r="N33" s="17" t="n"/>
      <c r="O33" s="17" t="n"/>
      <c r="P33" s="18">
        <f>IF($A33="","",IFERROR(VLOOKUP($G33,'Assumptions'!$B$4:$C$8,2,FALSE),""))</f>
        <v/>
      </c>
      <c r="Q33" s="9">
        <f>IF($A33="","",IFERROR(IF(ISNUMBER($M33),$M33,0)+IF(AND(ISNUMBER($N33),ISNUMBER($P33)),$N33*$P33,0)+IF(AND($J33="Yes",ISNUMBER($O33)),$O33,0),""))</f>
        <v/>
      </c>
      <c r="R33" s="16" t="n"/>
      <c r="S33" s="16" t="n"/>
      <c r="T33" s="14" t="n"/>
      <c r="U33" s="30">
        <f>IF($A33="","",IF(OR($B33="",NOT(ISNUMBER($B33))),"",IFERROR($B33+'Assumptions'!$J$4,"")))</f>
        <v/>
      </c>
      <c r="V33" s="20">
        <f>IF($A33="","",IF(OR($B33="",$C33="",$D33="",$E33="",$F33="",$G33="",$H33="",$I33="",$J33="",$M33="",$R33="",$S33="",$T33="",AND($G33&lt;&gt;"One-time",$N33="")),"Check missing fields",IF(AND($J33="Yes",OR($I33="",$I33="None",NOT(ISNUMBER($O33)))),"Check option",IF(NOT(ISNUMBER($Q33)),"Check price",IF($Q33&lt;=0,"Check price",IF(AND(OR($T33="Draft",$T33="Sent",$T33="Needs Revision"),ISNUMBER($U33),$U33&lt;TODAY()),"Past validity—review","Ready for review"))))))</f>
        <v/>
      </c>
    </row>
    <row r="34" ht="33" customHeight="1">
      <c r="A34" s="14" t="n"/>
      <c r="B34" s="29" t="n"/>
      <c r="C34" s="16" t="n"/>
      <c r="D34" s="16" t="n"/>
      <c r="E34" s="16" t="n"/>
      <c r="F34" s="16" t="n"/>
      <c r="G34" s="14" t="n"/>
      <c r="H34" s="16" t="n"/>
      <c r="I34" s="16" t="n"/>
      <c r="J34" s="14" t="n"/>
      <c r="K34" s="14" t="n"/>
      <c r="L34" s="14" t="n"/>
      <c r="M34" s="17" t="n"/>
      <c r="N34" s="17" t="n"/>
      <c r="O34" s="17" t="n"/>
      <c r="P34" s="21">
        <f>IF($A34="","",IFERROR(VLOOKUP($G34,'Assumptions'!$B$4:$C$8,2,FALSE),""))</f>
        <v/>
      </c>
      <c r="Q34" s="8">
        <f>IF($A34="","",IFERROR(IF(ISNUMBER($M34),$M34,0)+IF(AND(ISNUMBER($N34),ISNUMBER($P34)),$N34*$P34,0)+IF(AND($J34="Yes",ISNUMBER($O34)),$O34,0),""))</f>
        <v/>
      </c>
      <c r="R34" s="16" t="n"/>
      <c r="S34" s="16" t="n"/>
      <c r="T34" s="14" t="n"/>
      <c r="U34" s="31">
        <f>IF($A34="","",IF(OR($B34="",NOT(ISNUMBER($B34))),"",IFERROR($B34+'Assumptions'!$J$4,"")))</f>
        <v/>
      </c>
      <c r="V34" s="23">
        <f>IF($A34="","",IF(OR($B34="",$C34="",$D34="",$E34="",$F34="",$G34="",$H34="",$I34="",$J34="",$M34="",$R34="",$S34="",$T34="",AND($G34&lt;&gt;"One-time",$N34="")),"Check missing fields",IF(AND($J34="Yes",OR($I34="",$I34="None",NOT(ISNUMBER($O34)))),"Check option",IF(NOT(ISNUMBER($Q34)),"Check price",IF($Q34&lt;=0,"Check price",IF(AND(OR($T34="Draft",$T34="Sent",$T34="Needs Revision"),ISNUMBER($U34),$U34&lt;TODAY()),"Past validity—review","Ready for review"))))))</f>
        <v/>
      </c>
    </row>
    <row r="35" ht="33" customHeight="1">
      <c r="A35" s="14" t="n"/>
      <c r="B35" s="29" t="n"/>
      <c r="C35" s="16" t="n"/>
      <c r="D35" s="16" t="n"/>
      <c r="E35" s="16" t="n"/>
      <c r="F35" s="16" t="n"/>
      <c r="G35" s="14" t="n"/>
      <c r="H35" s="16" t="n"/>
      <c r="I35" s="16" t="n"/>
      <c r="J35" s="14" t="n"/>
      <c r="K35" s="14" t="n"/>
      <c r="L35" s="14" t="n"/>
      <c r="M35" s="17" t="n"/>
      <c r="N35" s="17" t="n"/>
      <c r="O35" s="17" t="n"/>
      <c r="P35" s="18">
        <f>IF($A35="","",IFERROR(VLOOKUP($G35,'Assumptions'!$B$4:$C$8,2,FALSE),""))</f>
        <v/>
      </c>
      <c r="Q35" s="9">
        <f>IF($A35="","",IFERROR(IF(ISNUMBER($M35),$M35,0)+IF(AND(ISNUMBER($N35),ISNUMBER($P35)),$N35*$P35,0)+IF(AND($J35="Yes",ISNUMBER($O35)),$O35,0),""))</f>
        <v/>
      </c>
      <c r="R35" s="16" t="n"/>
      <c r="S35" s="16" t="n"/>
      <c r="T35" s="14" t="n"/>
      <c r="U35" s="30">
        <f>IF($A35="","",IF(OR($B35="",NOT(ISNUMBER($B35))),"",IFERROR($B35+'Assumptions'!$J$4,"")))</f>
        <v/>
      </c>
      <c r="V35" s="20">
        <f>IF($A35="","",IF(OR($B35="",$C35="",$D35="",$E35="",$F35="",$G35="",$H35="",$I35="",$J35="",$M35="",$R35="",$S35="",$T35="",AND($G35&lt;&gt;"One-time",$N35="")),"Check missing fields",IF(AND($J35="Yes",OR($I35="",$I35="None",NOT(ISNUMBER($O35)))),"Check option",IF(NOT(ISNUMBER($Q35)),"Check price",IF($Q35&lt;=0,"Check price",IF(AND(OR($T35="Draft",$T35="Sent",$T35="Needs Revision"),ISNUMBER($U35),$U35&lt;TODAY()),"Past validity—review","Ready for review"))))))</f>
        <v/>
      </c>
    </row>
    <row r="36" ht="33" customHeight="1">
      <c r="A36" s="14" t="n"/>
      <c r="B36" s="29" t="n"/>
      <c r="C36" s="16" t="n"/>
      <c r="D36" s="16" t="n"/>
      <c r="E36" s="16" t="n"/>
      <c r="F36" s="16" t="n"/>
      <c r="G36" s="14" t="n"/>
      <c r="H36" s="16" t="n"/>
      <c r="I36" s="16" t="n"/>
      <c r="J36" s="14" t="n"/>
      <c r="K36" s="14" t="n"/>
      <c r="L36" s="14" t="n"/>
      <c r="M36" s="17" t="n"/>
      <c r="N36" s="17" t="n"/>
      <c r="O36" s="17" t="n"/>
      <c r="P36" s="21">
        <f>IF($A36="","",IFERROR(VLOOKUP($G36,'Assumptions'!$B$4:$C$8,2,FALSE),""))</f>
        <v/>
      </c>
      <c r="Q36" s="8">
        <f>IF($A36="","",IFERROR(IF(ISNUMBER($M36),$M36,0)+IF(AND(ISNUMBER($N36),ISNUMBER($P36)),$N36*$P36,0)+IF(AND($J36="Yes",ISNUMBER($O36)),$O36,0),""))</f>
        <v/>
      </c>
      <c r="R36" s="16" t="n"/>
      <c r="S36" s="16" t="n"/>
      <c r="T36" s="14" t="n"/>
      <c r="U36" s="31">
        <f>IF($A36="","",IF(OR($B36="",NOT(ISNUMBER($B36))),"",IFERROR($B36+'Assumptions'!$J$4,"")))</f>
        <v/>
      </c>
      <c r="V36" s="23">
        <f>IF($A36="","",IF(OR($B36="",$C36="",$D36="",$E36="",$F36="",$G36="",$H36="",$I36="",$J36="",$M36="",$R36="",$S36="",$T36="",AND($G36&lt;&gt;"One-time",$N36="")),"Check missing fields",IF(AND($J36="Yes",OR($I36="",$I36="None",NOT(ISNUMBER($O36)))),"Check option",IF(NOT(ISNUMBER($Q36)),"Check price",IF($Q36&lt;=0,"Check price",IF(AND(OR($T36="Draft",$T36="Sent",$T36="Needs Revision"),ISNUMBER($U36),$U36&lt;TODAY()),"Past validity—review","Ready for review"))))))</f>
        <v/>
      </c>
    </row>
    <row r="37" ht="33" customHeight="1">
      <c r="A37" s="14" t="n"/>
      <c r="B37" s="29" t="n"/>
      <c r="C37" s="16" t="n"/>
      <c r="D37" s="16" t="n"/>
      <c r="E37" s="16" t="n"/>
      <c r="F37" s="16" t="n"/>
      <c r="G37" s="14" t="n"/>
      <c r="H37" s="16" t="n"/>
      <c r="I37" s="16" t="n"/>
      <c r="J37" s="14" t="n"/>
      <c r="K37" s="14" t="n"/>
      <c r="L37" s="14" t="n"/>
      <c r="M37" s="17" t="n"/>
      <c r="N37" s="17" t="n"/>
      <c r="O37" s="17" t="n"/>
      <c r="P37" s="18">
        <f>IF($A37="","",IFERROR(VLOOKUP($G37,'Assumptions'!$B$4:$C$8,2,FALSE),""))</f>
        <v/>
      </c>
      <c r="Q37" s="9">
        <f>IF($A37="","",IFERROR(IF(ISNUMBER($M37),$M37,0)+IF(AND(ISNUMBER($N37),ISNUMBER($P37)),$N37*$P37,0)+IF(AND($J37="Yes",ISNUMBER($O37)),$O37,0),""))</f>
        <v/>
      </c>
      <c r="R37" s="16" t="n"/>
      <c r="S37" s="16" t="n"/>
      <c r="T37" s="14" t="n"/>
      <c r="U37" s="30">
        <f>IF($A37="","",IF(OR($B37="",NOT(ISNUMBER($B37))),"",IFERROR($B37+'Assumptions'!$J$4,"")))</f>
        <v/>
      </c>
      <c r="V37" s="20">
        <f>IF($A37="","",IF(OR($B37="",$C37="",$D37="",$E37="",$F37="",$G37="",$H37="",$I37="",$J37="",$M37="",$R37="",$S37="",$T37="",AND($G37&lt;&gt;"One-time",$N37="")),"Check missing fields",IF(AND($J37="Yes",OR($I37="",$I37="None",NOT(ISNUMBER($O37)))),"Check option",IF(NOT(ISNUMBER($Q37)),"Check price",IF($Q37&lt;=0,"Check price",IF(AND(OR($T37="Draft",$T37="Sent",$T37="Needs Revision"),ISNUMBER($U37),$U37&lt;TODAY()),"Past validity—review","Ready for review"))))))</f>
        <v/>
      </c>
    </row>
    <row r="38" ht="33" customHeight="1">
      <c r="A38" s="14" t="n"/>
      <c r="B38" s="29" t="n"/>
      <c r="C38" s="16" t="n"/>
      <c r="D38" s="16" t="n"/>
      <c r="E38" s="16" t="n"/>
      <c r="F38" s="16" t="n"/>
      <c r="G38" s="14" t="n"/>
      <c r="H38" s="16" t="n"/>
      <c r="I38" s="16" t="n"/>
      <c r="J38" s="14" t="n"/>
      <c r="K38" s="14" t="n"/>
      <c r="L38" s="14" t="n"/>
      <c r="M38" s="17" t="n"/>
      <c r="N38" s="17" t="n"/>
      <c r="O38" s="17" t="n"/>
      <c r="P38" s="21">
        <f>IF($A38="","",IFERROR(VLOOKUP($G38,'Assumptions'!$B$4:$C$8,2,FALSE),""))</f>
        <v/>
      </c>
      <c r="Q38" s="8">
        <f>IF($A38="","",IFERROR(IF(ISNUMBER($M38),$M38,0)+IF(AND(ISNUMBER($N38),ISNUMBER($P38)),$N38*$P38,0)+IF(AND($J38="Yes",ISNUMBER($O38)),$O38,0),""))</f>
        <v/>
      </c>
      <c r="R38" s="16" t="n"/>
      <c r="S38" s="16" t="n"/>
      <c r="T38" s="14" t="n"/>
      <c r="U38" s="31">
        <f>IF($A38="","",IF(OR($B38="",NOT(ISNUMBER($B38))),"",IFERROR($B38+'Assumptions'!$J$4,"")))</f>
        <v/>
      </c>
      <c r="V38" s="23">
        <f>IF($A38="","",IF(OR($B38="",$C38="",$D38="",$E38="",$F38="",$G38="",$H38="",$I38="",$J38="",$M38="",$R38="",$S38="",$T38="",AND($G38&lt;&gt;"One-time",$N38="")),"Check missing fields",IF(AND($J38="Yes",OR($I38="",$I38="None",NOT(ISNUMBER($O38)))),"Check option",IF(NOT(ISNUMBER($Q38)),"Check price",IF($Q38&lt;=0,"Check price",IF(AND(OR($T38="Draft",$T38="Sent",$T38="Needs Revision"),ISNUMBER($U38),$U38&lt;TODAY()),"Past validity—review","Ready for review"))))))</f>
        <v/>
      </c>
    </row>
    <row r="39" ht="33" customHeight="1">
      <c r="A39" s="14" t="n"/>
      <c r="B39" s="29" t="n"/>
      <c r="C39" s="16" t="n"/>
      <c r="D39" s="16" t="n"/>
      <c r="E39" s="16" t="n"/>
      <c r="F39" s="16" t="n"/>
      <c r="G39" s="14" t="n"/>
      <c r="H39" s="16" t="n"/>
      <c r="I39" s="16" t="n"/>
      <c r="J39" s="14" t="n"/>
      <c r="K39" s="14" t="n"/>
      <c r="L39" s="14" t="n"/>
      <c r="M39" s="17" t="n"/>
      <c r="N39" s="17" t="n"/>
      <c r="O39" s="17" t="n"/>
      <c r="P39" s="18">
        <f>IF($A39="","",IFERROR(VLOOKUP($G39,'Assumptions'!$B$4:$C$8,2,FALSE),""))</f>
        <v/>
      </c>
      <c r="Q39" s="9">
        <f>IF($A39="","",IFERROR(IF(ISNUMBER($M39),$M39,0)+IF(AND(ISNUMBER($N39),ISNUMBER($P39)),$N39*$P39,0)+IF(AND($J39="Yes",ISNUMBER($O39)),$O39,0),""))</f>
        <v/>
      </c>
      <c r="R39" s="16" t="n"/>
      <c r="S39" s="16" t="n"/>
      <c r="T39" s="14" t="n"/>
      <c r="U39" s="30">
        <f>IF($A39="","",IF(OR($B39="",NOT(ISNUMBER($B39))),"",IFERROR($B39+'Assumptions'!$J$4,"")))</f>
        <v/>
      </c>
      <c r="V39" s="20">
        <f>IF($A39="","",IF(OR($B39="",$C39="",$D39="",$E39="",$F39="",$G39="",$H39="",$I39="",$J39="",$M39="",$R39="",$S39="",$T39="",AND($G39&lt;&gt;"One-time",$N39="")),"Check missing fields",IF(AND($J39="Yes",OR($I39="",$I39="None",NOT(ISNUMBER($O39)))),"Check option",IF(NOT(ISNUMBER($Q39)),"Check price",IF($Q39&lt;=0,"Check price",IF(AND(OR($T39="Draft",$T39="Sent",$T39="Needs Revision"),ISNUMBER($U39),$U39&lt;TODAY()),"Past validity—review","Ready for review"))))))</f>
        <v/>
      </c>
    </row>
    <row r="40" ht="33" customHeight="1">
      <c r="A40" s="14" t="n"/>
      <c r="B40" s="29" t="n"/>
      <c r="C40" s="16" t="n"/>
      <c r="D40" s="16" t="n"/>
      <c r="E40" s="16" t="n"/>
      <c r="F40" s="16" t="n"/>
      <c r="G40" s="14" t="n"/>
      <c r="H40" s="16" t="n"/>
      <c r="I40" s="16" t="n"/>
      <c r="J40" s="14" t="n"/>
      <c r="K40" s="14" t="n"/>
      <c r="L40" s="14" t="n"/>
      <c r="M40" s="17" t="n"/>
      <c r="N40" s="17" t="n"/>
      <c r="O40" s="17" t="n"/>
      <c r="P40" s="21">
        <f>IF($A40="","",IFERROR(VLOOKUP($G40,'Assumptions'!$B$4:$C$8,2,FALSE),""))</f>
        <v/>
      </c>
      <c r="Q40" s="8">
        <f>IF($A40="","",IFERROR(IF(ISNUMBER($M40),$M40,0)+IF(AND(ISNUMBER($N40),ISNUMBER($P40)),$N40*$P40,0)+IF(AND($J40="Yes",ISNUMBER($O40)),$O40,0),""))</f>
        <v/>
      </c>
      <c r="R40" s="16" t="n"/>
      <c r="S40" s="16" t="n"/>
      <c r="T40" s="14" t="n"/>
      <c r="U40" s="31">
        <f>IF($A40="","",IF(OR($B40="",NOT(ISNUMBER($B40))),"",IFERROR($B40+'Assumptions'!$J$4,"")))</f>
        <v/>
      </c>
      <c r="V40" s="23">
        <f>IF($A40="","",IF(OR($B40="",$C40="",$D40="",$E40="",$F40="",$G40="",$H40="",$I40="",$J40="",$M40="",$R40="",$S40="",$T40="",AND($G40&lt;&gt;"One-time",$N40="")),"Check missing fields",IF(AND($J40="Yes",OR($I40="",$I40="None",NOT(ISNUMBER($O40)))),"Check option",IF(NOT(ISNUMBER($Q40)),"Check price",IF($Q40&lt;=0,"Check price",IF(AND(OR($T40="Draft",$T40="Sent",$T40="Needs Revision"),ISNUMBER($U40),$U40&lt;TODAY()),"Past validity—review","Ready for review"))))))</f>
        <v/>
      </c>
    </row>
    <row r="41" ht="33" customHeight="1">
      <c r="A41" s="14" t="n"/>
      <c r="B41" s="29" t="n"/>
      <c r="C41" s="16" t="n"/>
      <c r="D41" s="16" t="n"/>
      <c r="E41" s="16" t="n"/>
      <c r="F41" s="16" t="n"/>
      <c r="G41" s="14" t="n"/>
      <c r="H41" s="16" t="n"/>
      <c r="I41" s="16" t="n"/>
      <c r="J41" s="14" t="n"/>
      <c r="K41" s="14" t="n"/>
      <c r="L41" s="14" t="n"/>
      <c r="M41" s="17" t="n"/>
      <c r="N41" s="17" t="n"/>
      <c r="O41" s="17" t="n"/>
      <c r="P41" s="18">
        <f>IF($A41="","",IFERROR(VLOOKUP($G41,'Assumptions'!$B$4:$C$8,2,FALSE),""))</f>
        <v/>
      </c>
      <c r="Q41" s="9">
        <f>IF($A41="","",IFERROR(IF(ISNUMBER($M41),$M41,0)+IF(AND(ISNUMBER($N41),ISNUMBER($P41)),$N41*$P41,0)+IF(AND($J41="Yes",ISNUMBER($O41)),$O41,0),""))</f>
        <v/>
      </c>
      <c r="R41" s="16" t="n"/>
      <c r="S41" s="16" t="n"/>
      <c r="T41" s="14" t="n"/>
      <c r="U41" s="30">
        <f>IF($A41="","",IF(OR($B41="",NOT(ISNUMBER($B41))),"",IFERROR($B41+'Assumptions'!$J$4,"")))</f>
        <v/>
      </c>
      <c r="V41" s="20">
        <f>IF($A41="","",IF(OR($B41="",$C41="",$D41="",$E41="",$F41="",$G41="",$H41="",$I41="",$J41="",$M41="",$R41="",$S41="",$T41="",AND($G41&lt;&gt;"One-time",$N41="")),"Check missing fields",IF(AND($J41="Yes",OR($I41="",$I41="None",NOT(ISNUMBER($O41)))),"Check option",IF(NOT(ISNUMBER($Q41)),"Check price",IF($Q41&lt;=0,"Check price",IF(AND(OR($T41="Draft",$T41="Sent",$T41="Needs Revision"),ISNUMBER($U41),$U41&lt;TODAY()),"Past validity—review","Ready for review"))))))</f>
        <v/>
      </c>
    </row>
    <row r="42" ht="33" customHeight="1">
      <c r="A42" s="14" t="n"/>
      <c r="B42" s="29" t="n"/>
      <c r="C42" s="16" t="n"/>
      <c r="D42" s="16" t="n"/>
      <c r="E42" s="16" t="n"/>
      <c r="F42" s="16" t="n"/>
      <c r="G42" s="14" t="n"/>
      <c r="H42" s="16" t="n"/>
      <c r="I42" s="16" t="n"/>
      <c r="J42" s="14" t="n"/>
      <c r="K42" s="14" t="n"/>
      <c r="L42" s="14" t="n"/>
      <c r="M42" s="17" t="n"/>
      <c r="N42" s="17" t="n"/>
      <c r="O42" s="17" t="n"/>
      <c r="P42" s="21">
        <f>IF($A42="","",IFERROR(VLOOKUP($G42,'Assumptions'!$B$4:$C$8,2,FALSE),""))</f>
        <v/>
      </c>
      <c r="Q42" s="8">
        <f>IF($A42="","",IFERROR(IF(ISNUMBER($M42),$M42,0)+IF(AND(ISNUMBER($N42),ISNUMBER($P42)),$N42*$P42,0)+IF(AND($J42="Yes",ISNUMBER($O42)),$O42,0),""))</f>
        <v/>
      </c>
      <c r="R42" s="16" t="n"/>
      <c r="S42" s="16" t="n"/>
      <c r="T42" s="14" t="n"/>
      <c r="U42" s="31">
        <f>IF($A42="","",IF(OR($B42="",NOT(ISNUMBER($B42))),"",IFERROR($B42+'Assumptions'!$J$4,"")))</f>
        <v/>
      </c>
      <c r="V42" s="23">
        <f>IF($A42="","",IF(OR($B42="",$C42="",$D42="",$E42="",$F42="",$G42="",$H42="",$I42="",$J42="",$M42="",$R42="",$S42="",$T42="",AND($G42&lt;&gt;"One-time",$N42="")),"Check missing fields",IF(AND($J42="Yes",OR($I42="",$I42="None",NOT(ISNUMBER($O42)))),"Check option",IF(NOT(ISNUMBER($Q42)),"Check price",IF($Q42&lt;=0,"Check price",IF(AND(OR($T42="Draft",$T42="Sent",$T42="Needs Revision"),ISNUMBER($U42),$U42&lt;TODAY()),"Past validity—review","Ready for review"))))))</f>
        <v/>
      </c>
    </row>
    <row r="43" ht="33" customHeight="1">
      <c r="A43" s="14" t="n"/>
      <c r="B43" s="29" t="n"/>
      <c r="C43" s="16" t="n"/>
      <c r="D43" s="16" t="n"/>
      <c r="E43" s="16" t="n"/>
      <c r="F43" s="16" t="n"/>
      <c r="G43" s="14" t="n"/>
      <c r="H43" s="16" t="n"/>
      <c r="I43" s="16" t="n"/>
      <c r="J43" s="14" t="n"/>
      <c r="K43" s="14" t="n"/>
      <c r="L43" s="14" t="n"/>
      <c r="M43" s="17" t="n"/>
      <c r="N43" s="17" t="n"/>
      <c r="O43" s="17" t="n"/>
      <c r="P43" s="18">
        <f>IF($A43="","",IFERROR(VLOOKUP($G43,'Assumptions'!$B$4:$C$8,2,FALSE),""))</f>
        <v/>
      </c>
      <c r="Q43" s="9">
        <f>IF($A43="","",IFERROR(IF(ISNUMBER($M43),$M43,0)+IF(AND(ISNUMBER($N43),ISNUMBER($P43)),$N43*$P43,0)+IF(AND($J43="Yes",ISNUMBER($O43)),$O43,0),""))</f>
        <v/>
      </c>
      <c r="R43" s="16" t="n"/>
      <c r="S43" s="16" t="n"/>
      <c r="T43" s="14" t="n"/>
      <c r="U43" s="30">
        <f>IF($A43="","",IF(OR($B43="",NOT(ISNUMBER($B43))),"",IFERROR($B43+'Assumptions'!$J$4,"")))</f>
        <v/>
      </c>
      <c r="V43" s="20">
        <f>IF($A43="","",IF(OR($B43="",$C43="",$D43="",$E43="",$F43="",$G43="",$H43="",$I43="",$J43="",$M43="",$R43="",$S43="",$T43="",AND($G43&lt;&gt;"One-time",$N43="")),"Check missing fields",IF(AND($J43="Yes",OR($I43="",$I43="None",NOT(ISNUMBER($O43)))),"Check option",IF(NOT(ISNUMBER($Q43)),"Check price",IF($Q43&lt;=0,"Check price",IF(AND(OR($T43="Draft",$T43="Sent",$T43="Needs Revision"),ISNUMBER($U43),$U43&lt;TODAY()),"Past validity—review","Ready for review"))))))</f>
        <v/>
      </c>
    </row>
    <row r="44" ht="33" customHeight="1">
      <c r="A44" s="14" t="n"/>
      <c r="B44" s="29" t="n"/>
      <c r="C44" s="16" t="n"/>
      <c r="D44" s="16" t="n"/>
      <c r="E44" s="16" t="n"/>
      <c r="F44" s="16" t="n"/>
      <c r="G44" s="14" t="n"/>
      <c r="H44" s="16" t="n"/>
      <c r="I44" s="16" t="n"/>
      <c r="J44" s="14" t="n"/>
      <c r="K44" s="14" t="n"/>
      <c r="L44" s="14" t="n"/>
      <c r="M44" s="17" t="n"/>
      <c r="N44" s="17" t="n"/>
      <c r="O44" s="17" t="n"/>
      <c r="P44" s="21">
        <f>IF($A44="","",IFERROR(VLOOKUP($G44,'Assumptions'!$B$4:$C$8,2,FALSE),""))</f>
        <v/>
      </c>
      <c r="Q44" s="8">
        <f>IF($A44="","",IFERROR(IF(ISNUMBER($M44),$M44,0)+IF(AND(ISNUMBER($N44),ISNUMBER($P44)),$N44*$P44,0)+IF(AND($J44="Yes",ISNUMBER($O44)),$O44,0),""))</f>
        <v/>
      </c>
      <c r="R44" s="16" t="n"/>
      <c r="S44" s="16" t="n"/>
      <c r="T44" s="14" t="n"/>
      <c r="U44" s="31">
        <f>IF($A44="","",IF(OR($B44="",NOT(ISNUMBER($B44))),"",IFERROR($B44+'Assumptions'!$J$4,"")))</f>
        <v/>
      </c>
      <c r="V44" s="23">
        <f>IF($A44="","",IF(OR($B44="",$C44="",$D44="",$E44="",$F44="",$G44="",$H44="",$I44="",$J44="",$M44="",$R44="",$S44="",$T44="",AND($G44&lt;&gt;"One-time",$N44="")),"Check missing fields",IF(AND($J44="Yes",OR($I44="",$I44="None",NOT(ISNUMBER($O44)))),"Check option",IF(NOT(ISNUMBER($Q44)),"Check price",IF($Q44&lt;=0,"Check price",IF(AND(OR($T44="Draft",$T44="Sent",$T44="Needs Revision"),ISNUMBER($U44),$U44&lt;TODAY()),"Past validity—review","Ready for review"))))))</f>
        <v/>
      </c>
    </row>
    <row r="45" ht="33" customHeight="1">
      <c r="A45" s="14" t="n"/>
      <c r="B45" s="29" t="n"/>
      <c r="C45" s="16" t="n"/>
      <c r="D45" s="16" t="n"/>
      <c r="E45" s="16" t="n"/>
      <c r="F45" s="16" t="n"/>
      <c r="G45" s="14" t="n"/>
      <c r="H45" s="16" t="n"/>
      <c r="I45" s="16" t="n"/>
      <c r="J45" s="14" t="n"/>
      <c r="K45" s="14" t="n"/>
      <c r="L45" s="14" t="n"/>
      <c r="M45" s="17" t="n"/>
      <c r="N45" s="17" t="n"/>
      <c r="O45" s="17" t="n"/>
      <c r="P45" s="18">
        <f>IF($A45="","",IFERROR(VLOOKUP($G45,'Assumptions'!$B$4:$C$8,2,FALSE),""))</f>
        <v/>
      </c>
      <c r="Q45" s="9">
        <f>IF($A45="","",IFERROR(IF(ISNUMBER($M45),$M45,0)+IF(AND(ISNUMBER($N45),ISNUMBER($P45)),$N45*$P45,0)+IF(AND($J45="Yes",ISNUMBER($O45)),$O45,0),""))</f>
        <v/>
      </c>
      <c r="R45" s="16" t="n"/>
      <c r="S45" s="16" t="n"/>
      <c r="T45" s="14" t="n"/>
      <c r="U45" s="30">
        <f>IF($A45="","",IF(OR($B45="",NOT(ISNUMBER($B45))),"",IFERROR($B45+'Assumptions'!$J$4,"")))</f>
        <v/>
      </c>
      <c r="V45" s="20">
        <f>IF($A45="","",IF(OR($B45="",$C45="",$D45="",$E45="",$F45="",$G45="",$H45="",$I45="",$J45="",$M45="",$R45="",$S45="",$T45="",AND($G45&lt;&gt;"One-time",$N45="")),"Check missing fields",IF(AND($J45="Yes",OR($I45="",$I45="None",NOT(ISNUMBER($O45)))),"Check option",IF(NOT(ISNUMBER($Q45)),"Check price",IF($Q45&lt;=0,"Check price",IF(AND(OR($T45="Draft",$T45="Sent",$T45="Needs Revision"),ISNUMBER($U45),$U45&lt;TODAY()),"Past validity—review","Ready for review"))))))</f>
        <v/>
      </c>
    </row>
    <row r="46" ht="33" customHeight="1">
      <c r="A46" s="14" t="n"/>
      <c r="B46" s="29" t="n"/>
      <c r="C46" s="16" t="n"/>
      <c r="D46" s="16" t="n"/>
      <c r="E46" s="16" t="n"/>
      <c r="F46" s="16" t="n"/>
      <c r="G46" s="14" t="n"/>
      <c r="H46" s="16" t="n"/>
      <c r="I46" s="16" t="n"/>
      <c r="J46" s="14" t="n"/>
      <c r="K46" s="14" t="n"/>
      <c r="L46" s="14" t="n"/>
      <c r="M46" s="17" t="n"/>
      <c r="N46" s="17" t="n"/>
      <c r="O46" s="17" t="n"/>
      <c r="P46" s="21">
        <f>IF($A46="","",IFERROR(VLOOKUP($G46,'Assumptions'!$B$4:$C$8,2,FALSE),""))</f>
        <v/>
      </c>
      <c r="Q46" s="8">
        <f>IF($A46="","",IFERROR(IF(ISNUMBER($M46),$M46,0)+IF(AND(ISNUMBER($N46),ISNUMBER($P46)),$N46*$P46,0)+IF(AND($J46="Yes",ISNUMBER($O46)),$O46,0),""))</f>
        <v/>
      </c>
      <c r="R46" s="16" t="n"/>
      <c r="S46" s="16" t="n"/>
      <c r="T46" s="14" t="n"/>
      <c r="U46" s="31">
        <f>IF($A46="","",IF(OR($B46="",NOT(ISNUMBER($B46))),"",IFERROR($B46+'Assumptions'!$J$4,"")))</f>
        <v/>
      </c>
      <c r="V46" s="23">
        <f>IF($A46="","",IF(OR($B46="",$C46="",$D46="",$E46="",$F46="",$G46="",$H46="",$I46="",$J46="",$M46="",$R46="",$S46="",$T46="",AND($G46&lt;&gt;"One-time",$N46="")),"Check missing fields",IF(AND($J46="Yes",OR($I46="",$I46="None",NOT(ISNUMBER($O46)))),"Check option",IF(NOT(ISNUMBER($Q46)),"Check price",IF($Q46&lt;=0,"Check price",IF(AND(OR($T46="Draft",$T46="Sent",$T46="Needs Revision"),ISNUMBER($U46),$U46&lt;TODAY()),"Past validity—review","Ready for review"))))))</f>
        <v/>
      </c>
    </row>
    <row r="47" ht="33" customHeight="1">
      <c r="A47" s="14" t="n"/>
      <c r="B47" s="29" t="n"/>
      <c r="C47" s="16" t="n"/>
      <c r="D47" s="16" t="n"/>
      <c r="E47" s="16" t="n"/>
      <c r="F47" s="16" t="n"/>
      <c r="G47" s="14" t="n"/>
      <c r="H47" s="16" t="n"/>
      <c r="I47" s="16" t="n"/>
      <c r="J47" s="14" t="n"/>
      <c r="K47" s="14" t="n"/>
      <c r="L47" s="14" t="n"/>
      <c r="M47" s="17" t="n"/>
      <c r="N47" s="17" t="n"/>
      <c r="O47" s="17" t="n"/>
      <c r="P47" s="18">
        <f>IF($A47="","",IFERROR(VLOOKUP($G47,'Assumptions'!$B$4:$C$8,2,FALSE),""))</f>
        <v/>
      </c>
      <c r="Q47" s="9">
        <f>IF($A47="","",IFERROR(IF(ISNUMBER($M47),$M47,0)+IF(AND(ISNUMBER($N47),ISNUMBER($P47)),$N47*$P47,0)+IF(AND($J47="Yes",ISNUMBER($O47)),$O47,0),""))</f>
        <v/>
      </c>
      <c r="R47" s="16" t="n"/>
      <c r="S47" s="16" t="n"/>
      <c r="T47" s="14" t="n"/>
      <c r="U47" s="30">
        <f>IF($A47="","",IF(OR($B47="",NOT(ISNUMBER($B47))),"",IFERROR($B47+'Assumptions'!$J$4,"")))</f>
        <v/>
      </c>
      <c r="V47" s="20">
        <f>IF($A47="","",IF(OR($B47="",$C47="",$D47="",$E47="",$F47="",$G47="",$H47="",$I47="",$J47="",$M47="",$R47="",$S47="",$T47="",AND($G47&lt;&gt;"One-time",$N47="")),"Check missing fields",IF(AND($J47="Yes",OR($I47="",$I47="None",NOT(ISNUMBER($O47)))),"Check option",IF(NOT(ISNUMBER($Q47)),"Check price",IF($Q47&lt;=0,"Check price",IF(AND(OR($T47="Draft",$T47="Sent",$T47="Needs Revision"),ISNUMBER($U47),$U47&lt;TODAY()),"Past validity—review","Ready for review"))))))</f>
        <v/>
      </c>
    </row>
    <row r="48" ht="33" customHeight="1">
      <c r="A48" s="14" t="n"/>
      <c r="B48" s="29" t="n"/>
      <c r="C48" s="16" t="n"/>
      <c r="D48" s="16" t="n"/>
      <c r="E48" s="16" t="n"/>
      <c r="F48" s="16" t="n"/>
      <c r="G48" s="14" t="n"/>
      <c r="H48" s="16" t="n"/>
      <c r="I48" s="16" t="n"/>
      <c r="J48" s="14" t="n"/>
      <c r="K48" s="14" t="n"/>
      <c r="L48" s="14" t="n"/>
      <c r="M48" s="17" t="n"/>
      <c r="N48" s="17" t="n"/>
      <c r="O48" s="17" t="n"/>
      <c r="P48" s="21">
        <f>IF($A48="","",IFERROR(VLOOKUP($G48,'Assumptions'!$B$4:$C$8,2,FALSE),""))</f>
        <v/>
      </c>
      <c r="Q48" s="8">
        <f>IF($A48="","",IFERROR(IF(ISNUMBER($M48),$M48,0)+IF(AND(ISNUMBER($N48),ISNUMBER($P48)),$N48*$P48,0)+IF(AND($J48="Yes",ISNUMBER($O48)),$O48,0),""))</f>
        <v/>
      </c>
      <c r="R48" s="16" t="n"/>
      <c r="S48" s="16" t="n"/>
      <c r="T48" s="14" t="n"/>
      <c r="U48" s="31">
        <f>IF($A48="","",IF(OR($B48="",NOT(ISNUMBER($B48))),"",IFERROR($B48+'Assumptions'!$J$4,"")))</f>
        <v/>
      </c>
      <c r="V48" s="23">
        <f>IF($A48="","",IF(OR($B48="",$C48="",$D48="",$E48="",$F48="",$G48="",$H48="",$I48="",$J48="",$M48="",$R48="",$S48="",$T48="",AND($G48&lt;&gt;"One-time",$N48="")),"Check missing fields",IF(AND($J48="Yes",OR($I48="",$I48="None",NOT(ISNUMBER($O48)))),"Check option",IF(NOT(ISNUMBER($Q48)),"Check price",IF($Q48&lt;=0,"Check price",IF(AND(OR($T48="Draft",$T48="Sent",$T48="Needs Revision"),ISNUMBER($U48),$U48&lt;TODAY()),"Past validity—review","Ready for review"))))))</f>
        <v/>
      </c>
    </row>
    <row r="49" ht="33" customHeight="1">
      <c r="A49" s="14" t="n"/>
      <c r="B49" s="29" t="n"/>
      <c r="C49" s="16" t="n"/>
      <c r="D49" s="16" t="n"/>
      <c r="E49" s="16" t="n"/>
      <c r="F49" s="16" t="n"/>
      <c r="G49" s="14" t="n"/>
      <c r="H49" s="16" t="n"/>
      <c r="I49" s="16" t="n"/>
      <c r="J49" s="14" t="n"/>
      <c r="K49" s="14" t="n"/>
      <c r="L49" s="14" t="n"/>
      <c r="M49" s="17" t="n"/>
      <c r="N49" s="17" t="n"/>
      <c r="O49" s="17" t="n"/>
      <c r="P49" s="18">
        <f>IF($A49="","",IFERROR(VLOOKUP($G49,'Assumptions'!$B$4:$C$8,2,FALSE),""))</f>
        <v/>
      </c>
      <c r="Q49" s="9">
        <f>IF($A49="","",IFERROR(IF(ISNUMBER($M49),$M49,0)+IF(AND(ISNUMBER($N49),ISNUMBER($P49)),$N49*$P49,0)+IF(AND($J49="Yes",ISNUMBER($O49)),$O49,0),""))</f>
        <v/>
      </c>
      <c r="R49" s="16" t="n"/>
      <c r="S49" s="16" t="n"/>
      <c r="T49" s="14" t="n"/>
      <c r="U49" s="30">
        <f>IF($A49="","",IF(OR($B49="",NOT(ISNUMBER($B49))),"",IFERROR($B49+'Assumptions'!$J$4,"")))</f>
        <v/>
      </c>
      <c r="V49" s="20">
        <f>IF($A49="","",IF(OR($B49="",$C49="",$D49="",$E49="",$F49="",$G49="",$H49="",$I49="",$J49="",$M49="",$R49="",$S49="",$T49="",AND($G49&lt;&gt;"One-time",$N49="")),"Check missing fields",IF(AND($J49="Yes",OR($I49="",$I49="None",NOT(ISNUMBER($O49)))),"Check option",IF(NOT(ISNUMBER($Q49)),"Check price",IF($Q49&lt;=0,"Check price",IF(AND(OR($T49="Draft",$T49="Sent",$T49="Needs Revision"),ISNUMBER($U49),$U49&lt;TODAY()),"Past validity—review","Ready for review"))))))</f>
        <v/>
      </c>
    </row>
    <row r="50" ht="33" customHeight="1">
      <c r="A50" s="14" t="n"/>
      <c r="B50" s="29" t="n"/>
      <c r="C50" s="16" t="n"/>
      <c r="D50" s="16" t="n"/>
      <c r="E50" s="16" t="n"/>
      <c r="F50" s="16" t="n"/>
      <c r="G50" s="14" t="n"/>
      <c r="H50" s="16" t="n"/>
      <c r="I50" s="16" t="n"/>
      <c r="J50" s="14" t="n"/>
      <c r="K50" s="14" t="n"/>
      <c r="L50" s="14" t="n"/>
      <c r="M50" s="17" t="n"/>
      <c r="N50" s="17" t="n"/>
      <c r="O50" s="17" t="n"/>
      <c r="P50" s="21">
        <f>IF($A50="","",IFERROR(VLOOKUP($G50,'Assumptions'!$B$4:$C$8,2,FALSE),""))</f>
        <v/>
      </c>
      <c r="Q50" s="8">
        <f>IF($A50="","",IFERROR(IF(ISNUMBER($M50),$M50,0)+IF(AND(ISNUMBER($N50),ISNUMBER($P50)),$N50*$P50,0)+IF(AND($J50="Yes",ISNUMBER($O50)),$O50,0),""))</f>
        <v/>
      </c>
      <c r="R50" s="16" t="n"/>
      <c r="S50" s="16" t="n"/>
      <c r="T50" s="14" t="n"/>
      <c r="U50" s="31">
        <f>IF($A50="","",IF(OR($B50="",NOT(ISNUMBER($B50))),"",IFERROR($B50+'Assumptions'!$J$4,"")))</f>
        <v/>
      </c>
      <c r="V50" s="23">
        <f>IF($A50="","",IF(OR($B50="",$C50="",$D50="",$E50="",$F50="",$G50="",$H50="",$I50="",$J50="",$M50="",$R50="",$S50="",$T50="",AND($G50&lt;&gt;"One-time",$N50="")),"Check missing fields",IF(AND($J50="Yes",OR($I50="",$I50="None",NOT(ISNUMBER($O50)))),"Check option",IF(NOT(ISNUMBER($Q50)),"Check price",IF($Q50&lt;=0,"Check price",IF(AND(OR($T50="Draft",$T50="Sent",$T50="Needs Revision"),ISNUMBER($U50),$U50&lt;TODAY()),"Past validity—review","Ready for review"))))))</f>
        <v/>
      </c>
    </row>
    <row r="51" ht="33" customHeight="1">
      <c r="A51" s="14" t="n"/>
      <c r="B51" s="29" t="n"/>
      <c r="C51" s="16" t="n"/>
      <c r="D51" s="16" t="n"/>
      <c r="E51" s="16" t="n"/>
      <c r="F51" s="16" t="n"/>
      <c r="G51" s="14" t="n"/>
      <c r="H51" s="16" t="n"/>
      <c r="I51" s="16" t="n"/>
      <c r="J51" s="14" t="n"/>
      <c r="K51" s="14" t="n"/>
      <c r="L51" s="14" t="n"/>
      <c r="M51" s="17" t="n"/>
      <c r="N51" s="17" t="n"/>
      <c r="O51" s="17" t="n"/>
      <c r="P51" s="18">
        <f>IF($A51="","",IFERROR(VLOOKUP($G51,'Assumptions'!$B$4:$C$8,2,FALSE),""))</f>
        <v/>
      </c>
      <c r="Q51" s="9">
        <f>IF($A51="","",IFERROR(IF(ISNUMBER($M51),$M51,0)+IF(AND(ISNUMBER($N51),ISNUMBER($P51)),$N51*$P51,0)+IF(AND($J51="Yes",ISNUMBER($O51)),$O51,0),""))</f>
        <v/>
      </c>
      <c r="R51" s="16" t="n"/>
      <c r="S51" s="16" t="n"/>
      <c r="T51" s="14" t="n"/>
      <c r="U51" s="30">
        <f>IF($A51="","",IF(OR($B51="",NOT(ISNUMBER($B51))),"",IFERROR($B51+'Assumptions'!$J$4,"")))</f>
        <v/>
      </c>
      <c r="V51" s="20">
        <f>IF($A51="","",IF(OR($B51="",$C51="",$D51="",$E51="",$F51="",$G51="",$H51="",$I51="",$J51="",$M51="",$R51="",$S51="",$T51="",AND($G51&lt;&gt;"One-time",$N51="")),"Check missing fields",IF(AND($J51="Yes",OR($I51="",$I51="None",NOT(ISNUMBER($O51)))),"Check option",IF(NOT(ISNUMBER($Q51)),"Check price",IF($Q51&lt;=0,"Check price",IF(AND(OR($T51="Draft",$T51="Sent",$T51="Needs Revision"),ISNUMBER($U51),$U51&lt;TODAY()),"Past validity—review","Ready for review"))))))</f>
        <v/>
      </c>
    </row>
    <row r="52" ht="33" customHeight="1">
      <c r="A52" s="14" t="n"/>
      <c r="B52" s="29" t="n"/>
      <c r="C52" s="16" t="n"/>
      <c r="D52" s="16" t="n"/>
      <c r="E52" s="16" t="n"/>
      <c r="F52" s="16" t="n"/>
      <c r="G52" s="14" t="n"/>
      <c r="H52" s="16" t="n"/>
      <c r="I52" s="16" t="n"/>
      <c r="J52" s="14" t="n"/>
      <c r="K52" s="14" t="n"/>
      <c r="L52" s="14" t="n"/>
      <c r="M52" s="17" t="n"/>
      <c r="N52" s="17" t="n"/>
      <c r="O52" s="17" t="n"/>
      <c r="P52" s="21">
        <f>IF($A52="","",IFERROR(VLOOKUP($G52,'Assumptions'!$B$4:$C$8,2,FALSE),""))</f>
        <v/>
      </c>
      <c r="Q52" s="8">
        <f>IF($A52="","",IFERROR(IF(ISNUMBER($M52),$M52,0)+IF(AND(ISNUMBER($N52),ISNUMBER($P52)),$N52*$P52,0)+IF(AND($J52="Yes",ISNUMBER($O52)),$O52,0),""))</f>
        <v/>
      </c>
      <c r="R52" s="16" t="n"/>
      <c r="S52" s="16" t="n"/>
      <c r="T52" s="14" t="n"/>
      <c r="U52" s="31">
        <f>IF($A52="","",IF(OR($B52="",NOT(ISNUMBER($B52))),"",IFERROR($B52+'Assumptions'!$J$4,"")))</f>
        <v/>
      </c>
      <c r="V52" s="23">
        <f>IF($A52="","",IF(OR($B52="",$C52="",$D52="",$E52="",$F52="",$G52="",$H52="",$I52="",$J52="",$M52="",$R52="",$S52="",$T52="",AND($G52&lt;&gt;"One-time",$N52="")),"Check missing fields",IF(AND($J52="Yes",OR($I52="",$I52="None",NOT(ISNUMBER($O52)))),"Check option",IF(NOT(ISNUMBER($Q52)),"Check price",IF($Q52&lt;=0,"Check price",IF(AND(OR($T52="Draft",$T52="Sent",$T52="Needs Revision"),ISNUMBER($U52),$U52&lt;TODAY()),"Past validity—review","Ready for review"))))))</f>
        <v/>
      </c>
    </row>
    <row r="53" ht="33" customHeight="1">
      <c r="A53" s="14" t="n"/>
      <c r="B53" s="29" t="n"/>
      <c r="C53" s="16" t="n"/>
      <c r="D53" s="16" t="n"/>
      <c r="E53" s="16" t="n"/>
      <c r="F53" s="16" t="n"/>
      <c r="G53" s="14" t="n"/>
      <c r="H53" s="16" t="n"/>
      <c r="I53" s="16" t="n"/>
      <c r="J53" s="14" t="n"/>
      <c r="K53" s="14" t="n"/>
      <c r="L53" s="14" t="n"/>
      <c r="M53" s="17" t="n"/>
      <c r="N53" s="17" t="n"/>
      <c r="O53" s="17" t="n"/>
      <c r="P53" s="18">
        <f>IF($A53="","",IFERROR(VLOOKUP($G53,'Assumptions'!$B$4:$C$8,2,FALSE),""))</f>
        <v/>
      </c>
      <c r="Q53" s="9">
        <f>IF($A53="","",IFERROR(IF(ISNUMBER($M53),$M53,0)+IF(AND(ISNUMBER($N53),ISNUMBER($P53)),$N53*$P53,0)+IF(AND($J53="Yes",ISNUMBER($O53)),$O53,0),""))</f>
        <v/>
      </c>
      <c r="R53" s="16" t="n"/>
      <c r="S53" s="16" t="n"/>
      <c r="T53" s="14" t="n"/>
      <c r="U53" s="30">
        <f>IF($A53="","",IF(OR($B53="",NOT(ISNUMBER($B53))),"",IFERROR($B53+'Assumptions'!$J$4,"")))</f>
        <v/>
      </c>
      <c r="V53" s="20">
        <f>IF($A53="","",IF(OR($B53="",$C53="",$D53="",$E53="",$F53="",$G53="",$H53="",$I53="",$J53="",$M53="",$R53="",$S53="",$T53="",AND($G53&lt;&gt;"One-time",$N53="")),"Check missing fields",IF(AND($J53="Yes",OR($I53="",$I53="None",NOT(ISNUMBER($O53)))),"Check option",IF(NOT(ISNUMBER($Q53)),"Check price",IF($Q53&lt;=0,"Check price",IF(AND(OR($T53="Draft",$T53="Sent",$T53="Needs Revision"),ISNUMBER($U53),$U53&lt;TODAY()),"Past validity—review","Ready for review"))))))</f>
        <v/>
      </c>
    </row>
    <row r="54" ht="33" customHeight="1">
      <c r="A54" s="14" t="n"/>
      <c r="B54" s="29" t="n"/>
      <c r="C54" s="16" t="n"/>
      <c r="D54" s="16" t="n"/>
      <c r="E54" s="16" t="n"/>
      <c r="F54" s="16" t="n"/>
      <c r="G54" s="14" t="n"/>
      <c r="H54" s="16" t="n"/>
      <c r="I54" s="16" t="n"/>
      <c r="J54" s="14" t="n"/>
      <c r="K54" s="14" t="n"/>
      <c r="L54" s="14" t="n"/>
      <c r="M54" s="17" t="n"/>
      <c r="N54" s="17" t="n"/>
      <c r="O54" s="17" t="n"/>
      <c r="P54" s="21">
        <f>IF($A54="","",IFERROR(VLOOKUP($G54,'Assumptions'!$B$4:$C$8,2,FALSE),""))</f>
        <v/>
      </c>
      <c r="Q54" s="8">
        <f>IF($A54="","",IFERROR(IF(ISNUMBER($M54),$M54,0)+IF(AND(ISNUMBER($N54),ISNUMBER($P54)),$N54*$P54,0)+IF(AND($J54="Yes",ISNUMBER($O54)),$O54,0),""))</f>
        <v/>
      </c>
      <c r="R54" s="16" t="n"/>
      <c r="S54" s="16" t="n"/>
      <c r="T54" s="14" t="n"/>
      <c r="U54" s="31">
        <f>IF($A54="","",IF(OR($B54="",NOT(ISNUMBER($B54))),"",IFERROR($B54+'Assumptions'!$J$4,"")))</f>
        <v/>
      </c>
      <c r="V54" s="23">
        <f>IF($A54="","",IF(OR($B54="",$C54="",$D54="",$E54="",$F54="",$G54="",$H54="",$I54="",$J54="",$M54="",$R54="",$S54="",$T54="",AND($G54&lt;&gt;"One-time",$N54="")),"Check missing fields",IF(AND($J54="Yes",OR($I54="",$I54="None",NOT(ISNUMBER($O54)))),"Check option",IF(NOT(ISNUMBER($Q54)),"Check price",IF($Q54&lt;=0,"Check price",IF(AND(OR($T54="Draft",$T54="Sent",$T54="Needs Revision"),ISNUMBER($U54),$U54&lt;TODAY()),"Past validity—review","Ready for review"))))))</f>
        <v/>
      </c>
    </row>
    <row r="55" ht="33" customHeight="1">
      <c r="A55" s="14" t="n"/>
      <c r="B55" s="29" t="n"/>
      <c r="C55" s="16" t="n"/>
      <c r="D55" s="16" t="n"/>
      <c r="E55" s="16" t="n"/>
      <c r="F55" s="16" t="n"/>
      <c r="G55" s="14" t="n"/>
      <c r="H55" s="16" t="n"/>
      <c r="I55" s="16" t="n"/>
      <c r="J55" s="14" t="n"/>
      <c r="K55" s="14" t="n"/>
      <c r="L55" s="14" t="n"/>
      <c r="M55" s="17" t="n"/>
      <c r="N55" s="17" t="n"/>
      <c r="O55" s="17" t="n"/>
      <c r="P55" s="18">
        <f>IF($A55="","",IFERROR(VLOOKUP($G55,'Assumptions'!$B$4:$C$8,2,FALSE),""))</f>
        <v/>
      </c>
      <c r="Q55" s="9">
        <f>IF($A55="","",IFERROR(IF(ISNUMBER($M55),$M55,0)+IF(AND(ISNUMBER($N55),ISNUMBER($P55)),$N55*$P55,0)+IF(AND($J55="Yes",ISNUMBER($O55)),$O55,0),""))</f>
        <v/>
      </c>
      <c r="R55" s="16" t="n"/>
      <c r="S55" s="16" t="n"/>
      <c r="T55" s="14" t="n"/>
      <c r="U55" s="30">
        <f>IF($A55="","",IF(OR($B55="",NOT(ISNUMBER($B55))),"",IFERROR($B55+'Assumptions'!$J$4,"")))</f>
        <v/>
      </c>
      <c r="V55" s="20">
        <f>IF($A55="","",IF(OR($B55="",$C55="",$D55="",$E55="",$F55="",$G55="",$H55="",$I55="",$J55="",$M55="",$R55="",$S55="",$T55="",AND($G55&lt;&gt;"One-time",$N55="")),"Check missing fields",IF(AND($J55="Yes",OR($I55="",$I55="None",NOT(ISNUMBER($O55)))),"Check option",IF(NOT(ISNUMBER($Q55)),"Check price",IF($Q55&lt;=0,"Check price",IF(AND(OR($T55="Draft",$T55="Sent",$T55="Needs Revision"),ISNUMBER($U55),$U55&lt;TODAY()),"Past validity—review","Ready for review"))))))</f>
        <v/>
      </c>
    </row>
    <row r="56" ht="33" customHeight="1">
      <c r="A56" s="14" t="n"/>
      <c r="B56" s="29" t="n"/>
      <c r="C56" s="16" t="n"/>
      <c r="D56" s="16" t="n"/>
      <c r="E56" s="16" t="n"/>
      <c r="F56" s="16" t="n"/>
      <c r="G56" s="14" t="n"/>
      <c r="H56" s="16" t="n"/>
      <c r="I56" s="16" t="n"/>
      <c r="J56" s="14" t="n"/>
      <c r="K56" s="14" t="n"/>
      <c r="L56" s="14" t="n"/>
      <c r="M56" s="17" t="n"/>
      <c r="N56" s="17" t="n"/>
      <c r="O56" s="17" t="n"/>
      <c r="P56" s="21">
        <f>IF($A56="","",IFERROR(VLOOKUP($G56,'Assumptions'!$B$4:$C$8,2,FALSE),""))</f>
        <v/>
      </c>
      <c r="Q56" s="8">
        <f>IF($A56="","",IFERROR(IF(ISNUMBER($M56),$M56,0)+IF(AND(ISNUMBER($N56),ISNUMBER($P56)),$N56*$P56,0)+IF(AND($J56="Yes",ISNUMBER($O56)),$O56,0),""))</f>
        <v/>
      </c>
      <c r="R56" s="16" t="n"/>
      <c r="S56" s="16" t="n"/>
      <c r="T56" s="14" t="n"/>
      <c r="U56" s="31">
        <f>IF($A56="","",IF(OR($B56="",NOT(ISNUMBER($B56))),"",IFERROR($B56+'Assumptions'!$J$4,"")))</f>
        <v/>
      </c>
      <c r="V56" s="23">
        <f>IF($A56="","",IF(OR($B56="",$C56="",$D56="",$E56="",$F56="",$G56="",$H56="",$I56="",$J56="",$M56="",$R56="",$S56="",$T56="",AND($G56&lt;&gt;"One-time",$N56="")),"Check missing fields",IF(AND($J56="Yes",OR($I56="",$I56="None",NOT(ISNUMBER($O56)))),"Check option",IF(NOT(ISNUMBER($Q56)),"Check price",IF($Q56&lt;=0,"Check price",IF(AND(OR($T56="Draft",$T56="Sent",$T56="Needs Revision"),ISNUMBER($U56),$U56&lt;TODAY()),"Past validity—review","Ready for review"))))))</f>
        <v/>
      </c>
    </row>
    <row r="57" ht="33" customHeight="1">
      <c r="A57" s="14" t="n"/>
      <c r="B57" s="29" t="n"/>
      <c r="C57" s="16" t="n"/>
      <c r="D57" s="16" t="n"/>
      <c r="E57" s="16" t="n"/>
      <c r="F57" s="16" t="n"/>
      <c r="G57" s="14" t="n"/>
      <c r="H57" s="16" t="n"/>
      <c r="I57" s="16" t="n"/>
      <c r="J57" s="14" t="n"/>
      <c r="K57" s="14" t="n"/>
      <c r="L57" s="14" t="n"/>
      <c r="M57" s="17" t="n"/>
      <c r="N57" s="17" t="n"/>
      <c r="O57" s="17" t="n"/>
      <c r="P57" s="18">
        <f>IF($A57="","",IFERROR(VLOOKUP($G57,'Assumptions'!$B$4:$C$8,2,FALSE),""))</f>
        <v/>
      </c>
      <c r="Q57" s="9">
        <f>IF($A57="","",IFERROR(IF(ISNUMBER($M57),$M57,0)+IF(AND(ISNUMBER($N57),ISNUMBER($P57)),$N57*$P57,0)+IF(AND($J57="Yes",ISNUMBER($O57)),$O57,0),""))</f>
        <v/>
      </c>
      <c r="R57" s="16" t="n"/>
      <c r="S57" s="16" t="n"/>
      <c r="T57" s="14" t="n"/>
      <c r="U57" s="30">
        <f>IF($A57="","",IF(OR($B57="",NOT(ISNUMBER($B57))),"",IFERROR($B57+'Assumptions'!$J$4,"")))</f>
        <v/>
      </c>
      <c r="V57" s="20">
        <f>IF($A57="","",IF(OR($B57="",$C57="",$D57="",$E57="",$F57="",$G57="",$H57="",$I57="",$J57="",$M57="",$R57="",$S57="",$T57="",AND($G57&lt;&gt;"One-time",$N57="")),"Check missing fields",IF(AND($J57="Yes",OR($I57="",$I57="None",NOT(ISNUMBER($O57)))),"Check option",IF(NOT(ISNUMBER($Q57)),"Check price",IF($Q57&lt;=0,"Check price",IF(AND(OR($T57="Draft",$T57="Sent",$T57="Needs Revision"),ISNUMBER($U57),$U57&lt;TODAY()),"Past validity—review","Ready for review"))))))</f>
        <v/>
      </c>
    </row>
    <row r="58" ht="33" customHeight="1">
      <c r="A58" s="14" t="n"/>
      <c r="B58" s="29" t="n"/>
      <c r="C58" s="16" t="n"/>
      <c r="D58" s="16" t="n"/>
      <c r="E58" s="16" t="n"/>
      <c r="F58" s="16" t="n"/>
      <c r="G58" s="14" t="n"/>
      <c r="H58" s="16" t="n"/>
      <c r="I58" s="16" t="n"/>
      <c r="J58" s="14" t="n"/>
      <c r="K58" s="14" t="n"/>
      <c r="L58" s="14" t="n"/>
      <c r="M58" s="17" t="n"/>
      <c r="N58" s="17" t="n"/>
      <c r="O58" s="17" t="n"/>
      <c r="P58" s="21">
        <f>IF($A58="","",IFERROR(VLOOKUP($G58,'Assumptions'!$B$4:$C$8,2,FALSE),""))</f>
        <v/>
      </c>
      <c r="Q58" s="8">
        <f>IF($A58="","",IFERROR(IF(ISNUMBER($M58),$M58,0)+IF(AND(ISNUMBER($N58),ISNUMBER($P58)),$N58*$P58,0)+IF(AND($J58="Yes",ISNUMBER($O58)),$O58,0),""))</f>
        <v/>
      </c>
      <c r="R58" s="16" t="n"/>
      <c r="S58" s="16" t="n"/>
      <c r="T58" s="14" t="n"/>
      <c r="U58" s="31">
        <f>IF($A58="","",IF(OR($B58="",NOT(ISNUMBER($B58))),"",IFERROR($B58+'Assumptions'!$J$4,"")))</f>
        <v/>
      </c>
      <c r="V58" s="23">
        <f>IF($A58="","",IF(OR($B58="",$C58="",$D58="",$E58="",$F58="",$G58="",$H58="",$I58="",$J58="",$M58="",$R58="",$S58="",$T58="",AND($G58&lt;&gt;"One-time",$N58="")),"Check missing fields",IF(AND($J58="Yes",OR($I58="",$I58="None",NOT(ISNUMBER($O58)))),"Check option",IF(NOT(ISNUMBER($Q58)),"Check price",IF($Q58&lt;=0,"Check price",IF(AND(OR($T58="Draft",$T58="Sent",$T58="Needs Revision"),ISNUMBER($U58),$U58&lt;TODAY()),"Past validity—review","Ready for review"))))))</f>
        <v/>
      </c>
    </row>
    <row r="59" ht="33" customHeight="1">
      <c r="A59" s="14" t="n"/>
      <c r="B59" s="29" t="n"/>
      <c r="C59" s="16" t="n"/>
      <c r="D59" s="16" t="n"/>
      <c r="E59" s="16" t="n"/>
      <c r="F59" s="16" t="n"/>
      <c r="G59" s="14" t="n"/>
      <c r="H59" s="16" t="n"/>
      <c r="I59" s="16" t="n"/>
      <c r="J59" s="14" t="n"/>
      <c r="K59" s="14" t="n"/>
      <c r="L59" s="14" t="n"/>
      <c r="M59" s="17" t="n"/>
      <c r="N59" s="17" t="n"/>
      <c r="O59" s="17" t="n"/>
      <c r="P59" s="18">
        <f>IF($A59="","",IFERROR(VLOOKUP($G59,'Assumptions'!$B$4:$C$8,2,FALSE),""))</f>
        <v/>
      </c>
      <c r="Q59" s="9">
        <f>IF($A59="","",IFERROR(IF(ISNUMBER($M59),$M59,0)+IF(AND(ISNUMBER($N59),ISNUMBER($P59)),$N59*$P59,0)+IF(AND($J59="Yes",ISNUMBER($O59)),$O59,0),""))</f>
        <v/>
      </c>
      <c r="R59" s="16" t="n"/>
      <c r="S59" s="16" t="n"/>
      <c r="T59" s="14" t="n"/>
      <c r="U59" s="30">
        <f>IF($A59="","",IF(OR($B59="",NOT(ISNUMBER($B59))),"",IFERROR($B59+'Assumptions'!$J$4,"")))</f>
        <v/>
      </c>
      <c r="V59" s="20">
        <f>IF($A59="","",IF(OR($B59="",$C59="",$D59="",$E59="",$F59="",$G59="",$H59="",$I59="",$J59="",$M59="",$R59="",$S59="",$T59="",AND($G59&lt;&gt;"One-time",$N59="")),"Check missing fields",IF(AND($J59="Yes",OR($I59="",$I59="None",NOT(ISNUMBER($O59)))),"Check option",IF(NOT(ISNUMBER($Q59)),"Check price",IF($Q59&lt;=0,"Check price",IF(AND(OR($T59="Draft",$T59="Sent",$T59="Needs Revision"),ISNUMBER($U59),$U59&lt;TODAY()),"Past validity—review","Ready for review"))))))</f>
        <v/>
      </c>
    </row>
    <row r="60" ht="33" customHeight="1">
      <c r="A60" s="14" t="n"/>
      <c r="B60" s="29" t="n"/>
      <c r="C60" s="16" t="n"/>
      <c r="D60" s="16" t="n"/>
      <c r="E60" s="16" t="n"/>
      <c r="F60" s="16" t="n"/>
      <c r="G60" s="14" t="n"/>
      <c r="H60" s="16" t="n"/>
      <c r="I60" s="16" t="n"/>
      <c r="J60" s="14" t="n"/>
      <c r="K60" s="14" t="n"/>
      <c r="L60" s="14" t="n"/>
      <c r="M60" s="17" t="n"/>
      <c r="N60" s="17" t="n"/>
      <c r="O60" s="17" t="n"/>
      <c r="P60" s="21">
        <f>IF($A60="","",IFERROR(VLOOKUP($G60,'Assumptions'!$B$4:$C$8,2,FALSE),""))</f>
        <v/>
      </c>
      <c r="Q60" s="8">
        <f>IF($A60="","",IFERROR(IF(ISNUMBER($M60),$M60,0)+IF(AND(ISNUMBER($N60),ISNUMBER($P60)),$N60*$P60,0)+IF(AND($J60="Yes",ISNUMBER($O60)),$O60,0),""))</f>
        <v/>
      </c>
      <c r="R60" s="16" t="n"/>
      <c r="S60" s="16" t="n"/>
      <c r="T60" s="14" t="n"/>
      <c r="U60" s="31">
        <f>IF($A60="","",IF(OR($B60="",NOT(ISNUMBER($B60))),"",IFERROR($B60+'Assumptions'!$J$4,"")))</f>
        <v/>
      </c>
      <c r="V60" s="23">
        <f>IF($A60="","",IF(OR($B60="",$C60="",$D60="",$E60="",$F60="",$G60="",$H60="",$I60="",$J60="",$M60="",$R60="",$S60="",$T60="",AND($G60&lt;&gt;"One-time",$N60="")),"Check missing fields",IF(AND($J60="Yes",OR($I60="",$I60="None",NOT(ISNUMBER($O60)))),"Check option",IF(NOT(ISNUMBER($Q60)),"Check price",IF($Q60&lt;=0,"Check price",IF(AND(OR($T60="Draft",$T60="Sent",$T60="Needs Revision"),ISNUMBER($U60),$U60&lt;TODAY()),"Past validity—review","Ready for review"))))))</f>
        <v/>
      </c>
    </row>
    <row r="61" ht="33" customHeight="1">
      <c r="A61" s="14" t="n"/>
      <c r="B61" s="29" t="n"/>
      <c r="C61" s="16" t="n"/>
      <c r="D61" s="16" t="n"/>
      <c r="E61" s="16" t="n"/>
      <c r="F61" s="16" t="n"/>
      <c r="G61" s="14" t="n"/>
      <c r="H61" s="16" t="n"/>
      <c r="I61" s="16" t="n"/>
      <c r="J61" s="14" t="n"/>
      <c r="K61" s="14" t="n"/>
      <c r="L61" s="14" t="n"/>
      <c r="M61" s="17" t="n"/>
      <c r="N61" s="17" t="n"/>
      <c r="O61" s="17" t="n"/>
      <c r="P61" s="18">
        <f>IF($A61="","",IFERROR(VLOOKUP($G61,'Assumptions'!$B$4:$C$8,2,FALSE),""))</f>
        <v/>
      </c>
      <c r="Q61" s="9">
        <f>IF($A61="","",IFERROR(IF(ISNUMBER($M61),$M61,0)+IF(AND(ISNUMBER($N61),ISNUMBER($P61)),$N61*$P61,0)+IF(AND($J61="Yes",ISNUMBER($O61)),$O61,0),""))</f>
        <v/>
      </c>
      <c r="R61" s="16" t="n"/>
      <c r="S61" s="16" t="n"/>
      <c r="T61" s="14" t="n"/>
      <c r="U61" s="30">
        <f>IF($A61="","",IF(OR($B61="",NOT(ISNUMBER($B61))),"",IFERROR($B61+'Assumptions'!$J$4,"")))</f>
        <v/>
      </c>
      <c r="V61" s="20">
        <f>IF($A61="","",IF(OR($B61="",$C61="",$D61="",$E61="",$F61="",$G61="",$H61="",$I61="",$J61="",$M61="",$R61="",$S61="",$T61="",AND($G61&lt;&gt;"One-time",$N61="")),"Check missing fields",IF(AND($J61="Yes",OR($I61="",$I61="None",NOT(ISNUMBER($O61)))),"Check option",IF(NOT(ISNUMBER($Q61)),"Check price",IF($Q61&lt;=0,"Check price",IF(AND(OR($T61="Draft",$T61="Sent",$T61="Needs Revision"),ISNUMBER($U61),$U61&lt;TODAY()),"Past validity—review","Ready for review"))))))</f>
        <v/>
      </c>
    </row>
    <row r="62" ht="33" customHeight="1">
      <c r="A62" s="14" t="n"/>
      <c r="B62" s="29" t="n"/>
      <c r="C62" s="16" t="n"/>
      <c r="D62" s="16" t="n"/>
      <c r="E62" s="16" t="n"/>
      <c r="F62" s="16" t="n"/>
      <c r="G62" s="14" t="n"/>
      <c r="H62" s="16" t="n"/>
      <c r="I62" s="16" t="n"/>
      <c r="J62" s="14" t="n"/>
      <c r="K62" s="14" t="n"/>
      <c r="L62" s="14" t="n"/>
      <c r="M62" s="17" t="n"/>
      <c r="N62" s="17" t="n"/>
      <c r="O62" s="17" t="n"/>
      <c r="P62" s="21">
        <f>IF($A62="","",IFERROR(VLOOKUP($G62,'Assumptions'!$B$4:$C$8,2,FALSE),""))</f>
        <v/>
      </c>
      <c r="Q62" s="8">
        <f>IF($A62="","",IFERROR(IF(ISNUMBER($M62),$M62,0)+IF(AND(ISNUMBER($N62),ISNUMBER($P62)),$N62*$P62,0)+IF(AND($J62="Yes",ISNUMBER($O62)),$O62,0),""))</f>
        <v/>
      </c>
      <c r="R62" s="16" t="n"/>
      <c r="S62" s="16" t="n"/>
      <c r="T62" s="14" t="n"/>
      <c r="U62" s="31">
        <f>IF($A62="","",IF(OR($B62="",NOT(ISNUMBER($B62))),"",IFERROR($B62+'Assumptions'!$J$4,"")))</f>
        <v/>
      </c>
      <c r="V62" s="23">
        <f>IF($A62="","",IF(OR($B62="",$C62="",$D62="",$E62="",$F62="",$G62="",$H62="",$I62="",$J62="",$M62="",$R62="",$S62="",$T62="",AND($G62&lt;&gt;"One-time",$N62="")),"Check missing fields",IF(AND($J62="Yes",OR($I62="",$I62="None",NOT(ISNUMBER($O62)))),"Check option",IF(NOT(ISNUMBER($Q62)),"Check price",IF($Q62&lt;=0,"Check price",IF(AND(OR($T62="Draft",$T62="Sent",$T62="Needs Revision"),ISNUMBER($U62),$U62&lt;TODAY()),"Past validity—review","Ready for review"))))))</f>
        <v/>
      </c>
    </row>
    <row r="63" ht="33" customHeight="1">
      <c r="A63" s="14" t="n"/>
      <c r="B63" s="29" t="n"/>
      <c r="C63" s="16" t="n"/>
      <c r="D63" s="16" t="n"/>
      <c r="E63" s="16" t="n"/>
      <c r="F63" s="16" t="n"/>
      <c r="G63" s="14" t="n"/>
      <c r="H63" s="16" t="n"/>
      <c r="I63" s="16" t="n"/>
      <c r="J63" s="14" t="n"/>
      <c r="K63" s="14" t="n"/>
      <c r="L63" s="14" t="n"/>
      <c r="M63" s="17" t="n"/>
      <c r="N63" s="17" t="n"/>
      <c r="O63" s="17" t="n"/>
      <c r="P63" s="18">
        <f>IF($A63="","",IFERROR(VLOOKUP($G63,'Assumptions'!$B$4:$C$8,2,FALSE),""))</f>
        <v/>
      </c>
      <c r="Q63" s="9">
        <f>IF($A63="","",IFERROR(IF(ISNUMBER($M63),$M63,0)+IF(AND(ISNUMBER($N63),ISNUMBER($P63)),$N63*$P63,0)+IF(AND($J63="Yes",ISNUMBER($O63)),$O63,0),""))</f>
        <v/>
      </c>
      <c r="R63" s="16" t="n"/>
      <c r="S63" s="16" t="n"/>
      <c r="T63" s="14" t="n"/>
      <c r="U63" s="30">
        <f>IF($A63="","",IF(OR($B63="",NOT(ISNUMBER($B63))),"",IFERROR($B63+'Assumptions'!$J$4,"")))</f>
        <v/>
      </c>
      <c r="V63" s="20">
        <f>IF($A63="","",IF(OR($B63="",$C63="",$D63="",$E63="",$F63="",$G63="",$H63="",$I63="",$J63="",$M63="",$R63="",$S63="",$T63="",AND($G63&lt;&gt;"One-time",$N63="")),"Check missing fields",IF(AND($J63="Yes",OR($I63="",$I63="None",NOT(ISNUMBER($O63)))),"Check option",IF(NOT(ISNUMBER($Q63)),"Check price",IF($Q63&lt;=0,"Check price",IF(AND(OR($T63="Draft",$T63="Sent",$T63="Needs Revision"),ISNUMBER($U63),$U63&lt;TODAY()),"Past validity—review","Ready for review"))))))</f>
        <v/>
      </c>
    </row>
    <row r="64" ht="33" customHeight="1">
      <c r="A64" s="14" t="n"/>
      <c r="B64" s="29" t="n"/>
      <c r="C64" s="16" t="n"/>
      <c r="D64" s="16" t="n"/>
      <c r="E64" s="16" t="n"/>
      <c r="F64" s="16" t="n"/>
      <c r="G64" s="14" t="n"/>
      <c r="H64" s="16" t="n"/>
      <c r="I64" s="16" t="n"/>
      <c r="J64" s="14" t="n"/>
      <c r="K64" s="14" t="n"/>
      <c r="L64" s="14" t="n"/>
      <c r="M64" s="17" t="n"/>
      <c r="N64" s="17" t="n"/>
      <c r="O64" s="17" t="n"/>
      <c r="P64" s="21">
        <f>IF($A64="","",IFERROR(VLOOKUP($G64,'Assumptions'!$B$4:$C$8,2,FALSE),""))</f>
        <v/>
      </c>
      <c r="Q64" s="8">
        <f>IF($A64="","",IFERROR(IF(ISNUMBER($M64),$M64,0)+IF(AND(ISNUMBER($N64),ISNUMBER($P64)),$N64*$P64,0)+IF(AND($J64="Yes",ISNUMBER($O64)),$O64,0),""))</f>
        <v/>
      </c>
      <c r="R64" s="16" t="n"/>
      <c r="S64" s="16" t="n"/>
      <c r="T64" s="14" t="n"/>
      <c r="U64" s="31">
        <f>IF($A64="","",IF(OR($B64="",NOT(ISNUMBER($B64))),"",IFERROR($B64+'Assumptions'!$J$4,"")))</f>
        <v/>
      </c>
      <c r="V64" s="23">
        <f>IF($A64="","",IF(OR($B64="",$C64="",$D64="",$E64="",$F64="",$G64="",$H64="",$I64="",$J64="",$M64="",$R64="",$S64="",$T64="",AND($G64&lt;&gt;"One-time",$N64="")),"Check missing fields",IF(AND($J64="Yes",OR($I64="",$I64="None",NOT(ISNUMBER($O64)))),"Check option",IF(NOT(ISNUMBER($Q64)),"Check price",IF($Q64&lt;=0,"Check price",IF(AND(OR($T64="Draft",$T64="Sent",$T64="Needs Revision"),ISNUMBER($U64),$U64&lt;TODAY()),"Past validity—review","Ready for review"))))))</f>
        <v/>
      </c>
    </row>
    <row r="65" ht="33" customHeight="1">
      <c r="A65" s="14" t="n"/>
      <c r="B65" s="29" t="n"/>
      <c r="C65" s="16" t="n"/>
      <c r="D65" s="16" t="n"/>
      <c r="E65" s="16" t="n"/>
      <c r="F65" s="16" t="n"/>
      <c r="G65" s="14" t="n"/>
      <c r="H65" s="16" t="n"/>
      <c r="I65" s="16" t="n"/>
      <c r="J65" s="14" t="n"/>
      <c r="K65" s="14" t="n"/>
      <c r="L65" s="14" t="n"/>
      <c r="M65" s="17" t="n"/>
      <c r="N65" s="17" t="n"/>
      <c r="O65" s="17" t="n"/>
      <c r="P65" s="18">
        <f>IF($A65="","",IFERROR(VLOOKUP($G65,'Assumptions'!$B$4:$C$8,2,FALSE),""))</f>
        <v/>
      </c>
      <c r="Q65" s="9">
        <f>IF($A65="","",IFERROR(IF(ISNUMBER($M65),$M65,0)+IF(AND(ISNUMBER($N65),ISNUMBER($P65)),$N65*$P65,0)+IF(AND($J65="Yes",ISNUMBER($O65)),$O65,0),""))</f>
        <v/>
      </c>
      <c r="R65" s="16" t="n"/>
      <c r="S65" s="16" t="n"/>
      <c r="T65" s="14" t="n"/>
      <c r="U65" s="30">
        <f>IF($A65="","",IF(OR($B65="",NOT(ISNUMBER($B65))),"",IFERROR($B65+'Assumptions'!$J$4,"")))</f>
        <v/>
      </c>
      <c r="V65" s="20">
        <f>IF($A65="","",IF(OR($B65="",$C65="",$D65="",$E65="",$F65="",$G65="",$H65="",$I65="",$J65="",$M65="",$R65="",$S65="",$T65="",AND($G65&lt;&gt;"One-time",$N65="")),"Check missing fields",IF(AND($J65="Yes",OR($I65="",$I65="None",NOT(ISNUMBER($O65)))),"Check option",IF(NOT(ISNUMBER($Q65)),"Check price",IF($Q65&lt;=0,"Check price",IF(AND(OR($T65="Draft",$T65="Sent",$T65="Needs Revision"),ISNUMBER($U65),$U65&lt;TODAY()),"Past validity—review","Ready for review"))))))</f>
        <v/>
      </c>
    </row>
    <row r="66" ht="33" customHeight="1">
      <c r="A66" s="14" t="n"/>
      <c r="B66" s="29" t="n"/>
      <c r="C66" s="16" t="n"/>
      <c r="D66" s="16" t="n"/>
      <c r="E66" s="16" t="n"/>
      <c r="F66" s="16" t="n"/>
      <c r="G66" s="14" t="n"/>
      <c r="H66" s="16" t="n"/>
      <c r="I66" s="16" t="n"/>
      <c r="J66" s="14" t="n"/>
      <c r="K66" s="14" t="n"/>
      <c r="L66" s="14" t="n"/>
      <c r="M66" s="17" t="n"/>
      <c r="N66" s="17" t="n"/>
      <c r="O66" s="17" t="n"/>
      <c r="P66" s="21">
        <f>IF($A66="","",IFERROR(VLOOKUP($G66,'Assumptions'!$B$4:$C$8,2,FALSE),""))</f>
        <v/>
      </c>
      <c r="Q66" s="8">
        <f>IF($A66="","",IFERROR(IF(ISNUMBER($M66),$M66,0)+IF(AND(ISNUMBER($N66),ISNUMBER($P66)),$N66*$P66,0)+IF(AND($J66="Yes",ISNUMBER($O66)),$O66,0),""))</f>
        <v/>
      </c>
      <c r="R66" s="16" t="n"/>
      <c r="S66" s="16" t="n"/>
      <c r="T66" s="14" t="n"/>
      <c r="U66" s="31">
        <f>IF($A66="","",IF(OR($B66="",NOT(ISNUMBER($B66))),"",IFERROR($B66+'Assumptions'!$J$4,"")))</f>
        <v/>
      </c>
      <c r="V66" s="23">
        <f>IF($A66="","",IF(OR($B66="",$C66="",$D66="",$E66="",$F66="",$G66="",$H66="",$I66="",$J66="",$M66="",$R66="",$S66="",$T66="",AND($G66&lt;&gt;"One-time",$N66="")),"Check missing fields",IF(AND($J66="Yes",OR($I66="",$I66="None",NOT(ISNUMBER($O66)))),"Check option",IF(NOT(ISNUMBER($Q66)),"Check price",IF($Q66&lt;=0,"Check price",IF(AND(OR($T66="Draft",$T66="Sent",$T66="Needs Revision"),ISNUMBER($U66),$U66&lt;TODAY()),"Past validity—review","Ready for review"))))))</f>
        <v/>
      </c>
    </row>
    <row r="67" ht="33" customHeight="1">
      <c r="A67" s="14" t="n"/>
      <c r="B67" s="29" t="n"/>
      <c r="C67" s="16" t="n"/>
      <c r="D67" s="16" t="n"/>
      <c r="E67" s="16" t="n"/>
      <c r="F67" s="16" t="n"/>
      <c r="G67" s="14" t="n"/>
      <c r="H67" s="16" t="n"/>
      <c r="I67" s="16" t="n"/>
      <c r="J67" s="14" t="n"/>
      <c r="K67" s="14" t="n"/>
      <c r="L67" s="14" t="n"/>
      <c r="M67" s="17" t="n"/>
      <c r="N67" s="17" t="n"/>
      <c r="O67" s="17" t="n"/>
      <c r="P67" s="18">
        <f>IF($A67="","",IFERROR(VLOOKUP($G67,'Assumptions'!$B$4:$C$8,2,FALSE),""))</f>
        <v/>
      </c>
      <c r="Q67" s="9">
        <f>IF($A67="","",IFERROR(IF(ISNUMBER($M67),$M67,0)+IF(AND(ISNUMBER($N67),ISNUMBER($P67)),$N67*$P67,0)+IF(AND($J67="Yes",ISNUMBER($O67)),$O67,0),""))</f>
        <v/>
      </c>
      <c r="R67" s="16" t="n"/>
      <c r="S67" s="16" t="n"/>
      <c r="T67" s="14" t="n"/>
      <c r="U67" s="30">
        <f>IF($A67="","",IF(OR($B67="",NOT(ISNUMBER($B67))),"",IFERROR($B67+'Assumptions'!$J$4,"")))</f>
        <v/>
      </c>
      <c r="V67" s="20">
        <f>IF($A67="","",IF(OR($B67="",$C67="",$D67="",$E67="",$F67="",$G67="",$H67="",$I67="",$J67="",$M67="",$R67="",$S67="",$T67="",AND($G67&lt;&gt;"One-time",$N67="")),"Check missing fields",IF(AND($J67="Yes",OR($I67="",$I67="None",NOT(ISNUMBER($O67)))),"Check option",IF(NOT(ISNUMBER($Q67)),"Check price",IF($Q67&lt;=0,"Check price",IF(AND(OR($T67="Draft",$T67="Sent",$T67="Needs Revision"),ISNUMBER($U67),$U67&lt;TODAY()),"Past validity—review","Ready for review"))))))</f>
        <v/>
      </c>
    </row>
    <row r="68" ht="33" customHeight="1">
      <c r="A68" s="14" t="n"/>
      <c r="B68" s="29" t="n"/>
      <c r="C68" s="16" t="n"/>
      <c r="D68" s="16" t="n"/>
      <c r="E68" s="16" t="n"/>
      <c r="F68" s="16" t="n"/>
      <c r="G68" s="14" t="n"/>
      <c r="H68" s="16" t="n"/>
      <c r="I68" s="16" t="n"/>
      <c r="J68" s="14" t="n"/>
      <c r="K68" s="14" t="n"/>
      <c r="L68" s="14" t="n"/>
      <c r="M68" s="17" t="n"/>
      <c r="N68" s="17" t="n"/>
      <c r="O68" s="17" t="n"/>
      <c r="P68" s="21">
        <f>IF($A68="","",IFERROR(VLOOKUP($G68,'Assumptions'!$B$4:$C$8,2,FALSE),""))</f>
        <v/>
      </c>
      <c r="Q68" s="8">
        <f>IF($A68="","",IFERROR(IF(ISNUMBER($M68),$M68,0)+IF(AND(ISNUMBER($N68),ISNUMBER($P68)),$N68*$P68,0)+IF(AND($J68="Yes",ISNUMBER($O68)),$O68,0),""))</f>
        <v/>
      </c>
      <c r="R68" s="16" t="n"/>
      <c r="S68" s="16" t="n"/>
      <c r="T68" s="14" t="n"/>
      <c r="U68" s="31">
        <f>IF($A68="","",IF(OR($B68="",NOT(ISNUMBER($B68))),"",IFERROR($B68+'Assumptions'!$J$4,"")))</f>
        <v/>
      </c>
      <c r="V68" s="23">
        <f>IF($A68="","",IF(OR($B68="",$C68="",$D68="",$E68="",$F68="",$G68="",$H68="",$I68="",$J68="",$M68="",$R68="",$S68="",$T68="",AND($G68&lt;&gt;"One-time",$N68="")),"Check missing fields",IF(AND($J68="Yes",OR($I68="",$I68="None",NOT(ISNUMBER($O68)))),"Check option",IF(NOT(ISNUMBER($Q68)),"Check price",IF($Q68&lt;=0,"Check price",IF(AND(OR($T68="Draft",$T68="Sent",$T68="Needs Revision"),ISNUMBER($U68),$U68&lt;TODAY()),"Past validity—review","Ready for review"))))))</f>
        <v/>
      </c>
    </row>
    <row r="69" ht="33" customHeight="1">
      <c r="A69" s="14" t="n"/>
      <c r="B69" s="29" t="n"/>
      <c r="C69" s="16" t="n"/>
      <c r="D69" s="16" t="n"/>
      <c r="E69" s="16" t="n"/>
      <c r="F69" s="16" t="n"/>
      <c r="G69" s="14" t="n"/>
      <c r="H69" s="16" t="n"/>
      <c r="I69" s="16" t="n"/>
      <c r="J69" s="14" t="n"/>
      <c r="K69" s="14" t="n"/>
      <c r="L69" s="14" t="n"/>
      <c r="M69" s="17" t="n"/>
      <c r="N69" s="17" t="n"/>
      <c r="O69" s="17" t="n"/>
      <c r="P69" s="18">
        <f>IF($A69="","",IFERROR(VLOOKUP($G69,'Assumptions'!$B$4:$C$8,2,FALSE),""))</f>
        <v/>
      </c>
      <c r="Q69" s="9">
        <f>IF($A69="","",IFERROR(IF(ISNUMBER($M69),$M69,0)+IF(AND(ISNUMBER($N69),ISNUMBER($P69)),$N69*$P69,0)+IF(AND($J69="Yes",ISNUMBER($O69)),$O69,0),""))</f>
        <v/>
      </c>
      <c r="R69" s="16" t="n"/>
      <c r="S69" s="16" t="n"/>
      <c r="T69" s="14" t="n"/>
      <c r="U69" s="30">
        <f>IF($A69="","",IF(OR($B69="",NOT(ISNUMBER($B69))),"",IFERROR($B69+'Assumptions'!$J$4,"")))</f>
        <v/>
      </c>
      <c r="V69" s="20">
        <f>IF($A69="","",IF(OR($B69="",$C69="",$D69="",$E69="",$F69="",$G69="",$H69="",$I69="",$J69="",$M69="",$R69="",$S69="",$T69="",AND($G69&lt;&gt;"One-time",$N69="")),"Check missing fields",IF(AND($J69="Yes",OR($I69="",$I69="None",NOT(ISNUMBER($O69)))),"Check option",IF(NOT(ISNUMBER($Q69)),"Check price",IF($Q69&lt;=0,"Check price",IF(AND(OR($T69="Draft",$T69="Sent",$T69="Needs Revision"),ISNUMBER($U69),$U69&lt;TODAY()),"Past validity—review","Ready for review"))))))</f>
        <v/>
      </c>
    </row>
    <row r="70" ht="33" customHeight="1">
      <c r="A70" s="14" t="n"/>
      <c r="B70" s="29" t="n"/>
      <c r="C70" s="16" t="n"/>
      <c r="D70" s="16" t="n"/>
      <c r="E70" s="16" t="n"/>
      <c r="F70" s="16" t="n"/>
      <c r="G70" s="14" t="n"/>
      <c r="H70" s="16" t="n"/>
      <c r="I70" s="16" t="n"/>
      <c r="J70" s="14" t="n"/>
      <c r="K70" s="14" t="n"/>
      <c r="L70" s="14" t="n"/>
      <c r="M70" s="17" t="n"/>
      <c r="N70" s="17" t="n"/>
      <c r="O70" s="17" t="n"/>
      <c r="P70" s="21">
        <f>IF($A70="","",IFERROR(VLOOKUP($G70,'Assumptions'!$B$4:$C$8,2,FALSE),""))</f>
        <v/>
      </c>
      <c r="Q70" s="8">
        <f>IF($A70="","",IFERROR(IF(ISNUMBER($M70),$M70,0)+IF(AND(ISNUMBER($N70),ISNUMBER($P70)),$N70*$P70,0)+IF(AND($J70="Yes",ISNUMBER($O70)),$O70,0),""))</f>
        <v/>
      </c>
      <c r="R70" s="16" t="n"/>
      <c r="S70" s="16" t="n"/>
      <c r="T70" s="14" t="n"/>
      <c r="U70" s="31">
        <f>IF($A70="","",IF(OR($B70="",NOT(ISNUMBER($B70))),"",IFERROR($B70+'Assumptions'!$J$4,"")))</f>
        <v/>
      </c>
      <c r="V70" s="23">
        <f>IF($A70="","",IF(OR($B70="",$C70="",$D70="",$E70="",$F70="",$G70="",$H70="",$I70="",$J70="",$M70="",$R70="",$S70="",$T70="",AND($G70&lt;&gt;"One-time",$N70="")),"Check missing fields",IF(AND($J70="Yes",OR($I70="",$I70="None",NOT(ISNUMBER($O70)))),"Check option",IF(NOT(ISNUMBER($Q70)),"Check price",IF($Q70&lt;=0,"Check price",IF(AND(OR($T70="Draft",$T70="Sent",$T70="Needs Revision"),ISNUMBER($U70),$U70&lt;TODAY()),"Past validity—review","Ready for review"))))))</f>
        <v/>
      </c>
    </row>
    <row r="71" ht="33" customHeight="1">
      <c r="A71" s="14" t="n"/>
      <c r="B71" s="29" t="n"/>
      <c r="C71" s="16" t="n"/>
      <c r="D71" s="16" t="n"/>
      <c r="E71" s="16" t="n"/>
      <c r="F71" s="16" t="n"/>
      <c r="G71" s="14" t="n"/>
      <c r="H71" s="16" t="n"/>
      <c r="I71" s="16" t="n"/>
      <c r="J71" s="14" t="n"/>
      <c r="K71" s="14" t="n"/>
      <c r="L71" s="14" t="n"/>
      <c r="M71" s="17" t="n"/>
      <c r="N71" s="17" t="n"/>
      <c r="O71" s="17" t="n"/>
      <c r="P71" s="18">
        <f>IF($A71="","",IFERROR(VLOOKUP($G71,'Assumptions'!$B$4:$C$8,2,FALSE),""))</f>
        <v/>
      </c>
      <c r="Q71" s="9">
        <f>IF($A71="","",IFERROR(IF(ISNUMBER($M71),$M71,0)+IF(AND(ISNUMBER($N71),ISNUMBER($P71)),$N71*$P71,0)+IF(AND($J71="Yes",ISNUMBER($O71)),$O71,0),""))</f>
        <v/>
      </c>
      <c r="R71" s="16" t="n"/>
      <c r="S71" s="16" t="n"/>
      <c r="T71" s="14" t="n"/>
      <c r="U71" s="30">
        <f>IF($A71="","",IF(OR($B71="",NOT(ISNUMBER($B71))),"",IFERROR($B71+'Assumptions'!$J$4,"")))</f>
        <v/>
      </c>
      <c r="V71" s="20">
        <f>IF($A71="","",IF(OR($B71="",$C71="",$D71="",$E71="",$F71="",$G71="",$H71="",$I71="",$J71="",$M71="",$R71="",$S71="",$T71="",AND($G71&lt;&gt;"One-time",$N71="")),"Check missing fields",IF(AND($J71="Yes",OR($I71="",$I71="None",NOT(ISNUMBER($O71)))),"Check option",IF(NOT(ISNUMBER($Q71)),"Check price",IF($Q71&lt;=0,"Check price",IF(AND(OR($T71="Draft",$T71="Sent",$T71="Needs Revision"),ISNUMBER($U71),$U71&lt;TODAY()),"Past validity—review","Ready for review"))))))</f>
        <v/>
      </c>
    </row>
    <row r="72" ht="33" customHeight="1">
      <c r="A72" s="14" t="n"/>
      <c r="B72" s="29" t="n"/>
      <c r="C72" s="16" t="n"/>
      <c r="D72" s="16" t="n"/>
      <c r="E72" s="16" t="n"/>
      <c r="F72" s="16" t="n"/>
      <c r="G72" s="14" t="n"/>
      <c r="H72" s="16" t="n"/>
      <c r="I72" s="16" t="n"/>
      <c r="J72" s="14" t="n"/>
      <c r="K72" s="14" t="n"/>
      <c r="L72" s="14" t="n"/>
      <c r="M72" s="17" t="n"/>
      <c r="N72" s="17" t="n"/>
      <c r="O72" s="17" t="n"/>
      <c r="P72" s="21">
        <f>IF($A72="","",IFERROR(VLOOKUP($G72,'Assumptions'!$B$4:$C$8,2,FALSE),""))</f>
        <v/>
      </c>
      <c r="Q72" s="8">
        <f>IF($A72="","",IFERROR(IF(ISNUMBER($M72),$M72,0)+IF(AND(ISNUMBER($N72),ISNUMBER($P72)),$N72*$P72,0)+IF(AND($J72="Yes",ISNUMBER($O72)),$O72,0),""))</f>
        <v/>
      </c>
      <c r="R72" s="16" t="n"/>
      <c r="S72" s="16" t="n"/>
      <c r="T72" s="14" t="n"/>
      <c r="U72" s="31">
        <f>IF($A72="","",IF(OR($B72="",NOT(ISNUMBER($B72))),"",IFERROR($B72+'Assumptions'!$J$4,"")))</f>
        <v/>
      </c>
      <c r="V72" s="23">
        <f>IF($A72="","",IF(OR($B72="",$C72="",$D72="",$E72="",$F72="",$G72="",$H72="",$I72="",$J72="",$M72="",$R72="",$S72="",$T72="",AND($G72&lt;&gt;"One-time",$N72="")),"Check missing fields",IF(AND($J72="Yes",OR($I72="",$I72="None",NOT(ISNUMBER($O72)))),"Check option",IF(NOT(ISNUMBER($Q72)),"Check price",IF($Q72&lt;=0,"Check price",IF(AND(OR($T72="Draft",$T72="Sent",$T72="Needs Revision"),ISNUMBER($U72),$U72&lt;TODAY()),"Past validity—review","Ready for review"))))))</f>
        <v/>
      </c>
    </row>
    <row r="73" ht="33" customHeight="1">
      <c r="A73" s="14" t="n"/>
      <c r="B73" s="29" t="n"/>
      <c r="C73" s="16" t="n"/>
      <c r="D73" s="16" t="n"/>
      <c r="E73" s="16" t="n"/>
      <c r="F73" s="16" t="n"/>
      <c r="G73" s="14" t="n"/>
      <c r="H73" s="16" t="n"/>
      <c r="I73" s="16" t="n"/>
      <c r="J73" s="14" t="n"/>
      <c r="K73" s="14" t="n"/>
      <c r="L73" s="14" t="n"/>
      <c r="M73" s="17" t="n"/>
      <c r="N73" s="17" t="n"/>
      <c r="O73" s="17" t="n"/>
      <c r="P73" s="18">
        <f>IF($A73="","",IFERROR(VLOOKUP($G73,'Assumptions'!$B$4:$C$8,2,FALSE),""))</f>
        <v/>
      </c>
      <c r="Q73" s="9">
        <f>IF($A73="","",IFERROR(IF(ISNUMBER($M73),$M73,0)+IF(AND(ISNUMBER($N73),ISNUMBER($P73)),$N73*$P73,0)+IF(AND($J73="Yes",ISNUMBER($O73)),$O73,0),""))</f>
        <v/>
      </c>
      <c r="R73" s="16" t="n"/>
      <c r="S73" s="16" t="n"/>
      <c r="T73" s="14" t="n"/>
      <c r="U73" s="30">
        <f>IF($A73="","",IF(OR($B73="",NOT(ISNUMBER($B73))),"",IFERROR($B73+'Assumptions'!$J$4,"")))</f>
        <v/>
      </c>
      <c r="V73" s="20">
        <f>IF($A73="","",IF(OR($B73="",$C73="",$D73="",$E73="",$F73="",$G73="",$H73="",$I73="",$J73="",$M73="",$R73="",$S73="",$T73="",AND($G73&lt;&gt;"One-time",$N73="")),"Check missing fields",IF(AND($J73="Yes",OR($I73="",$I73="None",NOT(ISNUMBER($O73)))),"Check option",IF(NOT(ISNUMBER($Q73)),"Check price",IF($Q73&lt;=0,"Check price",IF(AND(OR($T73="Draft",$T73="Sent",$T73="Needs Revision"),ISNUMBER($U73),$U73&lt;TODAY()),"Past validity—review","Ready for review"))))))</f>
        <v/>
      </c>
    </row>
    <row r="74" ht="33" customHeight="1">
      <c r="A74" s="14" t="n"/>
      <c r="B74" s="29" t="n"/>
      <c r="C74" s="16" t="n"/>
      <c r="D74" s="16" t="n"/>
      <c r="E74" s="16" t="n"/>
      <c r="F74" s="16" t="n"/>
      <c r="G74" s="14" t="n"/>
      <c r="H74" s="16" t="n"/>
      <c r="I74" s="16" t="n"/>
      <c r="J74" s="14" t="n"/>
      <c r="K74" s="14" t="n"/>
      <c r="L74" s="14" t="n"/>
      <c r="M74" s="17" t="n"/>
      <c r="N74" s="17" t="n"/>
      <c r="O74" s="17" t="n"/>
      <c r="P74" s="21">
        <f>IF($A74="","",IFERROR(VLOOKUP($G74,'Assumptions'!$B$4:$C$8,2,FALSE),""))</f>
        <v/>
      </c>
      <c r="Q74" s="8">
        <f>IF($A74="","",IFERROR(IF(ISNUMBER($M74),$M74,0)+IF(AND(ISNUMBER($N74),ISNUMBER($P74)),$N74*$P74,0)+IF(AND($J74="Yes",ISNUMBER($O74)),$O74,0),""))</f>
        <v/>
      </c>
      <c r="R74" s="16" t="n"/>
      <c r="S74" s="16" t="n"/>
      <c r="T74" s="14" t="n"/>
      <c r="U74" s="31">
        <f>IF($A74="","",IF(OR($B74="",NOT(ISNUMBER($B74))),"",IFERROR($B74+'Assumptions'!$J$4,"")))</f>
        <v/>
      </c>
      <c r="V74" s="23">
        <f>IF($A74="","",IF(OR($B74="",$C74="",$D74="",$E74="",$F74="",$G74="",$H74="",$I74="",$J74="",$M74="",$R74="",$S74="",$T74="",AND($G74&lt;&gt;"One-time",$N74="")),"Check missing fields",IF(AND($J74="Yes",OR($I74="",$I74="None",NOT(ISNUMBER($O74)))),"Check option",IF(NOT(ISNUMBER($Q74)),"Check price",IF($Q74&lt;=0,"Check price",IF(AND(OR($T74="Draft",$T74="Sent",$T74="Needs Revision"),ISNUMBER($U74),$U74&lt;TODAY()),"Past validity—review","Ready for review"))))))</f>
        <v/>
      </c>
    </row>
    <row r="75" ht="33" customHeight="1">
      <c r="A75" s="14" t="n"/>
      <c r="B75" s="29" t="n"/>
      <c r="C75" s="16" t="n"/>
      <c r="D75" s="16" t="n"/>
      <c r="E75" s="16" t="n"/>
      <c r="F75" s="16" t="n"/>
      <c r="G75" s="14" t="n"/>
      <c r="H75" s="16" t="n"/>
      <c r="I75" s="16" t="n"/>
      <c r="J75" s="14" t="n"/>
      <c r="K75" s="14" t="n"/>
      <c r="L75" s="14" t="n"/>
      <c r="M75" s="17" t="n"/>
      <c r="N75" s="17" t="n"/>
      <c r="O75" s="17" t="n"/>
      <c r="P75" s="18">
        <f>IF($A75="","",IFERROR(VLOOKUP($G75,'Assumptions'!$B$4:$C$8,2,FALSE),""))</f>
        <v/>
      </c>
      <c r="Q75" s="9">
        <f>IF($A75="","",IFERROR(IF(ISNUMBER($M75),$M75,0)+IF(AND(ISNUMBER($N75),ISNUMBER($P75)),$N75*$P75,0)+IF(AND($J75="Yes",ISNUMBER($O75)),$O75,0),""))</f>
        <v/>
      </c>
      <c r="R75" s="16" t="n"/>
      <c r="S75" s="16" t="n"/>
      <c r="T75" s="14" t="n"/>
      <c r="U75" s="30">
        <f>IF($A75="","",IF(OR($B75="",NOT(ISNUMBER($B75))),"",IFERROR($B75+'Assumptions'!$J$4,"")))</f>
        <v/>
      </c>
      <c r="V75" s="20">
        <f>IF($A75="","",IF(OR($B75="",$C75="",$D75="",$E75="",$F75="",$G75="",$H75="",$I75="",$J75="",$M75="",$R75="",$S75="",$T75="",AND($G75&lt;&gt;"One-time",$N75="")),"Check missing fields",IF(AND($J75="Yes",OR($I75="",$I75="None",NOT(ISNUMBER($O75)))),"Check option",IF(NOT(ISNUMBER($Q75)),"Check price",IF($Q75&lt;=0,"Check price",IF(AND(OR($T75="Draft",$T75="Sent",$T75="Needs Revision"),ISNUMBER($U75),$U75&lt;TODAY()),"Past validity—review","Ready for review"))))))</f>
        <v/>
      </c>
    </row>
    <row r="76" ht="33" customHeight="1">
      <c r="A76" s="14" t="n"/>
      <c r="B76" s="29" t="n"/>
      <c r="C76" s="16" t="n"/>
      <c r="D76" s="16" t="n"/>
      <c r="E76" s="16" t="n"/>
      <c r="F76" s="16" t="n"/>
      <c r="G76" s="14" t="n"/>
      <c r="H76" s="16" t="n"/>
      <c r="I76" s="16" t="n"/>
      <c r="J76" s="14" t="n"/>
      <c r="K76" s="14" t="n"/>
      <c r="L76" s="14" t="n"/>
      <c r="M76" s="17" t="n"/>
      <c r="N76" s="17" t="n"/>
      <c r="O76" s="17" t="n"/>
      <c r="P76" s="21">
        <f>IF($A76="","",IFERROR(VLOOKUP($G76,'Assumptions'!$B$4:$C$8,2,FALSE),""))</f>
        <v/>
      </c>
      <c r="Q76" s="8">
        <f>IF($A76="","",IFERROR(IF(ISNUMBER($M76),$M76,0)+IF(AND(ISNUMBER($N76),ISNUMBER($P76)),$N76*$P76,0)+IF(AND($J76="Yes",ISNUMBER($O76)),$O76,0),""))</f>
        <v/>
      </c>
      <c r="R76" s="16" t="n"/>
      <c r="S76" s="16" t="n"/>
      <c r="T76" s="14" t="n"/>
      <c r="U76" s="31">
        <f>IF($A76="","",IF(OR($B76="",NOT(ISNUMBER($B76))),"",IFERROR($B76+'Assumptions'!$J$4,"")))</f>
        <v/>
      </c>
      <c r="V76" s="23">
        <f>IF($A76="","",IF(OR($B76="",$C76="",$D76="",$E76="",$F76="",$G76="",$H76="",$I76="",$J76="",$M76="",$R76="",$S76="",$T76="",AND($G76&lt;&gt;"One-time",$N76="")),"Check missing fields",IF(AND($J76="Yes",OR($I76="",$I76="None",NOT(ISNUMBER($O76)))),"Check option",IF(NOT(ISNUMBER($Q76)),"Check price",IF($Q76&lt;=0,"Check price",IF(AND(OR($T76="Draft",$T76="Sent",$T76="Needs Revision"),ISNUMBER($U76),$U76&lt;TODAY()),"Past validity—review","Ready for review"))))))</f>
        <v/>
      </c>
    </row>
    <row r="77" ht="33" customHeight="1">
      <c r="A77" s="14" t="n"/>
      <c r="B77" s="29" t="n"/>
      <c r="C77" s="16" t="n"/>
      <c r="D77" s="16" t="n"/>
      <c r="E77" s="16" t="n"/>
      <c r="F77" s="16" t="n"/>
      <c r="G77" s="14" t="n"/>
      <c r="H77" s="16" t="n"/>
      <c r="I77" s="16" t="n"/>
      <c r="J77" s="14" t="n"/>
      <c r="K77" s="14" t="n"/>
      <c r="L77" s="14" t="n"/>
      <c r="M77" s="17" t="n"/>
      <c r="N77" s="17" t="n"/>
      <c r="O77" s="17" t="n"/>
      <c r="P77" s="18">
        <f>IF($A77="","",IFERROR(VLOOKUP($G77,'Assumptions'!$B$4:$C$8,2,FALSE),""))</f>
        <v/>
      </c>
      <c r="Q77" s="9">
        <f>IF($A77="","",IFERROR(IF(ISNUMBER($M77),$M77,0)+IF(AND(ISNUMBER($N77),ISNUMBER($P77)),$N77*$P77,0)+IF(AND($J77="Yes",ISNUMBER($O77)),$O77,0),""))</f>
        <v/>
      </c>
      <c r="R77" s="16" t="n"/>
      <c r="S77" s="16" t="n"/>
      <c r="T77" s="14" t="n"/>
      <c r="U77" s="30">
        <f>IF($A77="","",IF(OR($B77="",NOT(ISNUMBER($B77))),"",IFERROR($B77+'Assumptions'!$J$4,"")))</f>
        <v/>
      </c>
      <c r="V77" s="20">
        <f>IF($A77="","",IF(OR($B77="",$C77="",$D77="",$E77="",$F77="",$G77="",$H77="",$I77="",$J77="",$M77="",$R77="",$S77="",$T77="",AND($G77&lt;&gt;"One-time",$N77="")),"Check missing fields",IF(AND($J77="Yes",OR($I77="",$I77="None",NOT(ISNUMBER($O77)))),"Check option",IF(NOT(ISNUMBER($Q77)),"Check price",IF($Q77&lt;=0,"Check price",IF(AND(OR($T77="Draft",$T77="Sent",$T77="Needs Revision"),ISNUMBER($U77),$U77&lt;TODAY()),"Past validity—review","Ready for review"))))))</f>
        <v/>
      </c>
    </row>
    <row r="78" ht="33" customHeight="1">
      <c r="A78" s="14" t="n"/>
      <c r="B78" s="29" t="n"/>
      <c r="C78" s="16" t="n"/>
      <c r="D78" s="16" t="n"/>
      <c r="E78" s="16" t="n"/>
      <c r="F78" s="16" t="n"/>
      <c r="G78" s="14" t="n"/>
      <c r="H78" s="16" t="n"/>
      <c r="I78" s="16" t="n"/>
      <c r="J78" s="14" t="n"/>
      <c r="K78" s="14" t="n"/>
      <c r="L78" s="14" t="n"/>
      <c r="M78" s="17" t="n"/>
      <c r="N78" s="17" t="n"/>
      <c r="O78" s="17" t="n"/>
      <c r="P78" s="21">
        <f>IF($A78="","",IFERROR(VLOOKUP($G78,'Assumptions'!$B$4:$C$8,2,FALSE),""))</f>
        <v/>
      </c>
      <c r="Q78" s="8">
        <f>IF($A78="","",IFERROR(IF(ISNUMBER($M78),$M78,0)+IF(AND(ISNUMBER($N78),ISNUMBER($P78)),$N78*$P78,0)+IF(AND($J78="Yes",ISNUMBER($O78)),$O78,0),""))</f>
        <v/>
      </c>
      <c r="R78" s="16" t="n"/>
      <c r="S78" s="16" t="n"/>
      <c r="T78" s="14" t="n"/>
      <c r="U78" s="31">
        <f>IF($A78="","",IF(OR($B78="",NOT(ISNUMBER($B78))),"",IFERROR($B78+'Assumptions'!$J$4,"")))</f>
        <v/>
      </c>
      <c r="V78" s="23">
        <f>IF($A78="","",IF(OR($B78="",$C78="",$D78="",$E78="",$F78="",$G78="",$H78="",$I78="",$J78="",$M78="",$R78="",$S78="",$T78="",AND($G78&lt;&gt;"One-time",$N78="")),"Check missing fields",IF(AND($J78="Yes",OR($I78="",$I78="None",NOT(ISNUMBER($O78)))),"Check option",IF(NOT(ISNUMBER($Q78)),"Check price",IF($Q78&lt;=0,"Check price",IF(AND(OR($T78="Draft",$T78="Sent",$T78="Needs Revision"),ISNUMBER($U78),$U78&lt;TODAY()),"Past validity—review","Ready for review"))))))</f>
        <v/>
      </c>
    </row>
    <row r="79" ht="33" customHeight="1">
      <c r="A79" s="14" t="n"/>
      <c r="B79" s="29" t="n"/>
      <c r="C79" s="16" t="n"/>
      <c r="D79" s="16" t="n"/>
      <c r="E79" s="16" t="n"/>
      <c r="F79" s="16" t="n"/>
      <c r="G79" s="14" t="n"/>
      <c r="H79" s="16" t="n"/>
      <c r="I79" s="16" t="n"/>
      <c r="J79" s="14" t="n"/>
      <c r="K79" s="14" t="n"/>
      <c r="L79" s="14" t="n"/>
      <c r="M79" s="17" t="n"/>
      <c r="N79" s="17" t="n"/>
      <c r="O79" s="17" t="n"/>
      <c r="P79" s="18">
        <f>IF($A79="","",IFERROR(VLOOKUP($G79,'Assumptions'!$B$4:$C$8,2,FALSE),""))</f>
        <v/>
      </c>
      <c r="Q79" s="9">
        <f>IF($A79="","",IFERROR(IF(ISNUMBER($M79),$M79,0)+IF(AND(ISNUMBER($N79),ISNUMBER($P79)),$N79*$P79,0)+IF(AND($J79="Yes",ISNUMBER($O79)),$O79,0),""))</f>
        <v/>
      </c>
      <c r="R79" s="16" t="n"/>
      <c r="S79" s="16" t="n"/>
      <c r="T79" s="14" t="n"/>
      <c r="U79" s="30">
        <f>IF($A79="","",IF(OR($B79="",NOT(ISNUMBER($B79))),"",IFERROR($B79+'Assumptions'!$J$4,"")))</f>
        <v/>
      </c>
      <c r="V79" s="20">
        <f>IF($A79="","",IF(OR($B79="",$C79="",$D79="",$E79="",$F79="",$G79="",$H79="",$I79="",$J79="",$M79="",$R79="",$S79="",$T79="",AND($G79&lt;&gt;"One-time",$N79="")),"Check missing fields",IF(AND($J79="Yes",OR($I79="",$I79="None",NOT(ISNUMBER($O79)))),"Check option",IF(NOT(ISNUMBER($Q79)),"Check price",IF($Q79&lt;=0,"Check price",IF(AND(OR($T79="Draft",$T79="Sent",$T79="Needs Revision"),ISNUMBER($U79),$U79&lt;TODAY()),"Past validity—review","Ready for review"))))))</f>
        <v/>
      </c>
    </row>
    <row r="80" ht="33" customHeight="1">
      <c r="A80" s="14" t="n"/>
      <c r="B80" s="29" t="n"/>
      <c r="C80" s="16" t="n"/>
      <c r="D80" s="16" t="n"/>
      <c r="E80" s="16" t="n"/>
      <c r="F80" s="16" t="n"/>
      <c r="G80" s="14" t="n"/>
      <c r="H80" s="16" t="n"/>
      <c r="I80" s="16" t="n"/>
      <c r="J80" s="14" t="n"/>
      <c r="K80" s="14" t="n"/>
      <c r="L80" s="14" t="n"/>
      <c r="M80" s="17" t="n"/>
      <c r="N80" s="17" t="n"/>
      <c r="O80" s="17" t="n"/>
      <c r="P80" s="21">
        <f>IF($A80="","",IFERROR(VLOOKUP($G80,'Assumptions'!$B$4:$C$8,2,FALSE),""))</f>
        <v/>
      </c>
      <c r="Q80" s="8">
        <f>IF($A80="","",IFERROR(IF(ISNUMBER($M80),$M80,0)+IF(AND(ISNUMBER($N80),ISNUMBER($P80)),$N80*$P80,0)+IF(AND($J80="Yes",ISNUMBER($O80)),$O80,0),""))</f>
        <v/>
      </c>
      <c r="R80" s="16" t="n"/>
      <c r="S80" s="16" t="n"/>
      <c r="T80" s="14" t="n"/>
      <c r="U80" s="31">
        <f>IF($A80="","",IF(OR($B80="",NOT(ISNUMBER($B80))),"",IFERROR($B80+'Assumptions'!$J$4,"")))</f>
        <v/>
      </c>
      <c r="V80" s="23">
        <f>IF($A80="","",IF(OR($B80="",$C80="",$D80="",$E80="",$F80="",$G80="",$H80="",$I80="",$J80="",$M80="",$R80="",$S80="",$T80="",AND($G80&lt;&gt;"One-time",$N80="")),"Check missing fields",IF(AND($J80="Yes",OR($I80="",$I80="None",NOT(ISNUMBER($O80)))),"Check option",IF(NOT(ISNUMBER($Q80)),"Check price",IF($Q80&lt;=0,"Check price",IF(AND(OR($T80="Draft",$T80="Sent",$T80="Needs Revision"),ISNUMBER($U80),$U80&lt;TODAY()),"Past validity—review","Ready for review"))))))</f>
        <v/>
      </c>
    </row>
    <row r="81" ht="33" customHeight="1">
      <c r="A81" s="14" t="n"/>
      <c r="B81" s="29" t="n"/>
      <c r="C81" s="16" t="n"/>
      <c r="D81" s="16" t="n"/>
      <c r="E81" s="16" t="n"/>
      <c r="F81" s="16" t="n"/>
      <c r="G81" s="14" t="n"/>
      <c r="H81" s="16" t="n"/>
      <c r="I81" s="16" t="n"/>
      <c r="J81" s="14" t="n"/>
      <c r="K81" s="14" t="n"/>
      <c r="L81" s="14" t="n"/>
      <c r="M81" s="17" t="n"/>
      <c r="N81" s="17" t="n"/>
      <c r="O81" s="17" t="n"/>
      <c r="P81" s="18">
        <f>IF($A81="","",IFERROR(VLOOKUP($G81,'Assumptions'!$B$4:$C$8,2,FALSE),""))</f>
        <v/>
      </c>
      <c r="Q81" s="9">
        <f>IF($A81="","",IFERROR(IF(ISNUMBER($M81),$M81,0)+IF(AND(ISNUMBER($N81),ISNUMBER($P81)),$N81*$P81,0)+IF(AND($J81="Yes",ISNUMBER($O81)),$O81,0),""))</f>
        <v/>
      </c>
      <c r="R81" s="16" t="n"/>
      <c r="S81" s="16" t="n"/>
      <c r="T81" s="14" t="n"/>
      <c r="U81" s="30">
        <f>IF($A81="","",IF(OR($B81="",NOT(ISNUMBER($B81))),"",IFERROR($B81+'Assumptions'!$J$4,"")))</f>
        <v/>
      </c>
      <c r="V81" s="20">
        <f>IF($A81="","",IF(OR($B81="",$C81="",$D81="",$E81="",$F81="",$G81="",$H81="",$I81="",$J81="",$M81="",$R81="",$S81="",$T81="",AND($G81&lt;&gt;"One-time",$N81="")),"Check missing fields",IF(AND($J81="Yes",OR($I81="",$I81="None",NOT(ISNUMBER($O81)))),"Check option",IF(NOT(ISNUMBER($Q81)),"Check price",IF($Q81&lt;=0,"Check price",IF(AND(OR($T81="Draft",$T81="Sent",$T81="Needs Revision"),ISNUMBER($U81),$U81&lt;TODAY()),"Past validity—review","Ready for review"))))))</f>
        <v/>
      </c>
    </row>
    <row r="82" ht="33" customHeight="1">
      <c r="A82" s="14" t="n"/>
      <c r="B82" s="29" t="n"/>
      <c r="C82" s="16" t="n"/>
      <c r="D82" s="16" t="n"/>
      <c r="E82" s="16" t="n"/>
      <c r="F82" s="16" t="n"/>
      <c r="G82" s="14" t="n"/>
      <c r="H82" s="16" t="n"/>
      <c r="I82" s="16" t="n"/>
      <c r="J82" s="14" t="n"/>
      <c r="K82" s="14" t="n"/>
      <c r="L82" s="14" t="n"/>
      <c r="M82" s="17" t="n"/>
      <c r="N82" s="17" t="n"/>
      <c r="O82" s="17" t="n"/>
      <c r="P82" s="21">
        <f>IF($A82="","",IFERROR(VLOOKUP($G82,'Assumptions'!$B$4:$C$8,2,FALSE),""))</f>
        <v/>
      </c>
      <c r="Q82" s="8">
        <f>IF($A82="","",IFERROR(IF(ISNUMBER($M82),$M82,0)+IF(AND(ISNUMBER($N82),ISNUMBER($P82)),$N82*$P82,0)+IF(AND($J82="Yes",ISNUMBER($O82)),$O82,0),""))</f>
        <v/>
      </c>
      <c r="R82" s="16" t="n"/>
      <c r="S82" s="16" t="n"/>
      <c r="T82" s="14" t="n"/>
      <c r="U82" s="31">
        <f>IF($A82="","",IF(OR($B82="",NOT(ISNUMBER($B82))),"",IFERROR($B82+'Assumptions'!$J$4,"")))</f>
        <v/>
      </c>
      <c r="V82" s="23">
        <f>IF($A82="","",IF(OR($B82="",$C82="",$D82="",$E82="",$F82="",$G82="",$H82="",$I82="",$J82="",$M82="",$R82="",$S82="",$T82="",AND($G82&lt;&gt;"One-time",$N82="")),"Check missing fields",IF(AND($J82="Yes",OR($I82="",$I82="None",NOT(ISNUMBER($O82)))),"Check option",IF(NOT(ISNUMBER($Q82)),"Check price",IF($Q82&lt;=0,"Check price",IF(AND(OR($T82="Draft",$T82="Sent",$T82="Needs Revision"),ISNUMBER($U82),$U82&lt;TODAY()),"Past validity—review","Ready for review"))))))</f>
        <v/>
      </c>
    </row>
    <row r="83" ht="33" customHeight="1">
      <c r="A83" s="14" t="n"/>
      <c r="B83" s="29" t="n"/>
      <c r="C83" s="16" t="n"/>
      <c r="D83" s="16" t="n"/>
      <c r="E83" s="16" t="n"/>
      <c r="F83" s="16" t="n"/>
      <c r="G83" s="14" t="n"/>
      <c r="H83" s="16" t="n"/>
      <c r="I83" s="16" t="n"/>
      <c r="J83" s="14" t="n"/>
      <c r="K83" s="14" t="n"/>
      <c r="L83" s="14" t="n"/>
      <c r="M83" s="17" t="n"/>
      <c r="N83" s="17" t="n"/>
      <c r="O83" s="17" t="n"/>
      <c r="P83" s="18">
        <f>IF($A83="","",IFERROR(VLOOKUP($G83,'Assumptions'!$B$4:$C$8,2,FALSE),""))</f>
        <v/>
      </c>
      <c r="Q83" s="9">
        <f>IF($A83="","",IFERROR(IF(ISNUMBER($M83),$M83,0)+IF(AND(ISNUMBER($N83),ISNUMBER($P83)),$N83*$P83,0)+IF(AND($J83="Yes",ISNUMBER($O83)),$O83,0),""))</f>
        <v/>
      </c>
      <c r="R83" s="16" t="n"/>
      <c r="S83" s="16" t="n"/>
      <c r="T83" s="14" t="n"/>
      <c r="U83" s="30">
        <f>IF($A83="","",IF(OR($B83="",NOT(ISNUMBER($B83))),"",IFERROR($B83+'Assumptions'!$J$4,"")))</f>
        <v/>
      </c>
      <c r="V83" s="20">
        <f>IF($A83="","",IF(OR($B83="",$C83="",$D83="",$E83="",$F83="",$G83="",$H83="",$I83="",$J83="",$M83="",$R83="",$S83="",$T83="",AND($G83&lt;&gt;"One-time",$N83="")),"Check missing fields",IF(AND($J83="Yes",OR($I83="",$I83="None",NOT(ISNUMBER($O83)))),"Check option",IF(NOT(ISNUMBER($Q83)),"Check price",IF($Q83&lt;=0,"Check price",IF(AND(OR($T83="Draft",$T83="Sent",$T83="Needs Revision"),ISNUMBER($U83),$U83&lt;TODAY()),"Past validity—review","Ready for review"))))))</f>
        <v/>
      </c>
    </row>
    <row r="84" ht="33" customHeight="1">
      <c r="A84" s="14" t="n"/>
      <c r="B84" s="29" t="n"/>
      <c r="C84" s="16" t="n"/>
      <c r="D84" s="16" t="n"/>
      <c r="E84" s="16" t="n"/>
      <c r="F84" s="16" t="n"/>
      <c r="G84" s="14" t="n"/>
      <c r="H84" s="16" t="n"/>
      <c r="I84" s="16" t="n"/>
      <c r="J84" s="14" t="n"/>
      <c r="K84" s="14" t="n"/>
      <c r="L84" s="14" t="n"/>
      <c r="M84" s="17" t="n"/>
      <c r="N84" s="17" t="n"/>
      <c r="O84" s="17" t="n"/>
      <c r="P84" s="21">
        <f>IF($A84="","",IFERROR(VLOOKUP($G84,'Assumptions'!$B$4:$C$8,2,FALSE),""))</f>
        <v/>
      </c>
      <c r="Q84" s="8">
        <f>IF($A84="","",IFERROR(IF(ISNUMBER($M84),$M84,0)+IF(AND(ISNUMBER($N84),ISNUMBER($P84)),$N84*$P84,0)+IF(AND($J84="Yes",ISNUMBER($O84)),$O84,0),""))</f>
        <v/>
      </c>
      <c r="R84" s="16" t="n"/>
      <c r="S84" s="16" t="n"/>
      <c r="T84" s="14" t="n"/>
      <c r="U84" s="31">
        <f>IF($A84="","",IF(OR($B84="",NOT(ISNUMBER($B84))),"",IFERROR($B84+'Assumptions'!$J$4,"")))</f>
        <v/>
      </c>
      <c r="V84" s="23">
        <f>IF($A84="","",IF(OR($B84="",$C84="",$D84="",$E84="",$F84="",$G84="",$H84="",$I84="",$J84="",$M84="",$R84="",$S84="",$T84="",AND($G84&lt;&gt;"One-time",$N84="")),"Check missing fields",IF(AND($J84="Yes",OR($I84="",$I84="None",NOT(ISNUMBER($O84)))),"Check option",IF(NOT(ISNUMBER($Q84)),"Check price",IF($Q84&lt;=0,"Check price",IF(AND(OR($T84="Draft",$T84="Sent",$T84="Needs Revision"),ISNUMBER($U84),$U84&lt;TODAY()),"Past validity—review","Ready for review"))))))</f>
        <v/>
      </c>
    </row>
    <row r="85" ht="33" customHeight="1">
      <c r="A85" s="14" t="n"/>
      <c r="B85" s="29" t="n"/>
      <c r="C85" s="16" t="n"/>
      <c r="D85" s="16" t="n"/>
      <c r="E85" s="16" t="n"/>
      <c r="F85" s="16" t="n"/>
      <c r="G85" s="14" t="n"/>
      <c r="H85" s="16" t="n"/>
      <c r="I85" s="16" t="n"/>
      <c r="J85" s="14" t="n"/>
      <c r="K85" s="14" t="n"/>
      <c r="L85" s="14" t="n"/>
      <c r="M85" s="17" t="n"/>
      <c r="N85" s="17" t="n"/>
      <c r="O85" s="17" t="n"/>
      <c r="P85" s="18">
        <f>IF($A85="","",IFERROR(VLOOKUP($G85,'Assumptions'!$B$4:$C$8,2,FALSE),""))</f>
        <v/>
      </c>
      <c r="Q85" s="9">
        <f>IF($A85="","",IFERROR(IF(ISNUMBER($M85),$M85,0)+IF(AND(ISNUMBER($N85),ISNUMBER($P85)),$N85*$P85,0)+IF(AND($J85="Yes",ISNUMBER($O85)),$O85,0),""))</f>
        <v/>
      </c>
      <c r="R85" s="16" t="n"/>
      <c r="S85" s="16" t="n"/>
      <c r="T85" s="14" t="n"/>
      <c r="U85" s="30">
        <f>IF($A85="","",IF(OR($B85="",NOT(ISNUMBER($B85))),"",IFERROR($B85+'Assumptions'!$J$4,"")))</f>
        <v/>
      </c>
      <c r="V85" s="20">
        <f>IF($A85="","",IF(OR($B85="",$C85="",$D85="",$E85="",$F85="",$G85="",$H85="",$I85="",$J85="",$M85="",$R85="",$S85="",$T85="",AND($G85&lt;&gt;"One-time",$N85="")),"Check missing fields",IF(AND($J85="Yes",OR($I85="",$I85="None",NOT(ISNUMBER($O85)))),"Check option",IF(NOT(ISNUMBER($Q85)),"Check price",IF($Q85&lt;=0,"Check price",IF(AND(OR($T85="Draft",$T85="Sent",$T85="Needs Revision"),ISNUMBER($U85),$U85&lt;TODAY()),"Past validity—review","Ready for review"))))))</f>
        <v/>
      </c>
    </row>
    <row r="86" ht="33" customHeight="1">
      <c r="A86" s="14" t="n"/>
      <c r="B86" s="29" t="n"/>
      <c r="C86" s="16" t="n"/>
      <c r="D86" s="16" t="n"/>
      <c r="E86" s="16" t="n"/>
      <c r="F86" s="16" t="n"/>
      <c r="G86" s="14" t="n"/>
      <c r="H86" s="16" t="n"/>
      <c r="I86" s="16" t="n"/>
      <c r="J86" s="14" t="n"/>
      <c r="K86" s="14" t="n"/>
      <c r="L86" s="14" t="n"/>
      <c r="M86" s="17" t="n"/>
      <c r="N86" s="17" t="n"/>
      <c r="O86" s="17" t="n"/>
      <c r="P86" s="21">
        <f>IF($A86="","",IFERROR(VLOOKUP($G86,'Assumptions'!$B$4:$C$8,2,FALSE),""))</f>
        <v/>
      </c>
      <c r="Q86" s="8">
        <f>IF($A86="","",IFERROR(IF(ISNUMBER($M86),$M86,0)+IF(AND(ISNUMBER($N86),ISNUMBER($P86)),$N86*$P86,0)+IF(AND($J86="Yes",ISNUMBER($O86)),$O86,0),""))</f>
        <v/>
      </c>
      <c r="R86" s="16" t="n"/>
      <c r="S86" s="16" t="n"/>
      <c r="T86" s="14" t="n"/>
      <c r="U86" s="31">
        <f>IF($A86="","",IF(OR($B86="",NOT(ISNUMBER($B86))),"",IFERROR($B86+'Assumptions'!$J$4,"")))</f>
        <v/>
      </c>
      <c r="V86" s="23">
        <f>IF($A86="","",IF(OR($B86="",$C86="",$D86="",$E86="",$F86="",$G86="",$H86="",$I86="",$J86="",$M86="",$R86="",$S86="",$T86="",AND($G86&lt;&gt;"One-time",$N86="")),"Check missing fields",IF(AND($J86="Yes",OR($I86="",$I86="None",NOT(ISNUMBER($O86)))),"Check option",IF(NOT(ISNUMBER($Q86)),"Check price",IF($Q86&lt;=0,"Check price",IF(AND(OR($T86="Draft",$T86="Sent",$T86="Needs Revision"),ISNUMBER($U86),$U86&lt;TODAY()),"Past validity—review","Ready for review"))))))</f>
        <v/>
      </c>
    </row>
    <row r="87" ht="33" customHeight="1">
      <c r="A87" s="14" t="n"/>
      <c r="B87" s="29" t="n"/>
      <c r="C87" s="16" t="n"/>
      <c r="D87" s="16" t="n"/>
      <c r="E87" s="16" t="n"/>
      <c r="F87" s="16" t="n"/>
      <c r="G87" s="14" t="n"/>
      <c r="H87" s="16" t="n"/>
      <c r="I87" s="16" t="n"/>
      <c r="J87" s="14" t="n"/>
      <c r="K87" s="14" t="n"/>
      <c r="L87" s="14" t="n"/>
      <c r="M87" s="17" t="n"/>
      <c r="N87" s="17" t="n"/>
      <c r="O87" s="17" t="n"/>
      <c r="P87" s="18">
        <f>IF($A87="","",IFERROR(VLOOKUP($G87,'Assumptions'!$B$4:$C$8,2,FALSE),""))</f>
        <v/>
      </c>
      <c r="Q87" s="9">
        <f>IF($A87="","",IFERROR(IF(ISNUMBER($M87),$M87,0)+IF(AND(ISNUMBER($N87),ISNUMBER($P87)),$N87*$P87,0)+IF(AND($J87="Yes",ISNUMBER($O87)),$O87,0),""))</f>
        <v/>
      </c>
      <c r="R87" s="16" t="n"/>
      <c r="S87" s="16" t="n"/>
      <c r="T87" s="14" t="n"/>
      <c r="U87" s="30">
        <f>IF($A87="","",IF(OR($B87="",NOT(ISNUMBER($B87))),"",IFERROR($B87+'Assumptions'!$J$4,"")))</f>
        <v/>
      </c>
      <c r="V87" s="20">
        <f>IF($A87="","",IF(OR($B87="",$C87="",$D87="",$E87="",$F87="",$G87="",$H87="",$I87="",$J87="",$M87="",$R87="",$S87="",$T87="",AND($G87&lt;&gt;"One-time",$N87="")),"Check missing fields",IF(AND($J87="Yes",OR($I87="",$I87="None",NOT(ISNUMBER($O87)))),"Check option",IF(NOT(ISNUMBER($Q87)),"Check price",IF($Q87&lt;=0,"Check price",IF(AND(OR($T87="Draft",$T87="Sent",$T87="Needs Revision"),ISNUMBER($U87),$U87&lt;TODAY()),"Past validity—review","Ready for review"))))))</f>
        <v/>
      </c>
    </row>
    <row r="88" ht="33" customHeight="1">
      <c r="A88" s="14" t="n"/>
      <c r="B88" s="29" t="n"/>
      <c r="C88" s="16" t="n"/>
      <c r="D88" s="16" t="n"/>
      <c r="E88" s="16" t="n"/>
      <c r="F88" s="16" t="n"/>
      <c r="G88" s="14" t="n"/>
      <c r="H88" s="16" t="n"/>
      <c r="I88" s="16" t="n"/>
      <c r="J88" s="14" t="n"/>
      <c r="K88" s="14" t="n"/>
      <c r="L88" s="14" t="n"/>
      <c r="M88" s="17" t="n"/>
      <c r="N88" s="17" t="n"/>
      <c r="O88" s="17" t="n"/>
      <c r="P88" s="21">
        <f>IF($A88="","",IFERROR(VLOOKUP($G88,'Assumptions'!$B$4:$C$8,2,FALSE),""))</f>
        <v/>
      </c>
      <c r="Q88" s="8">
        <f>IF($A88="","",IFERROR(IF(ISNUMBER($M88),$M88,0)+IF(AND(ISNUMBER($N88),ISNUMBER($P88)),$N88*$P88,0)+IF(AND($J88="Yes",ISNUMBER($O88)),$O88,0),""))</f>
        <v/>
      </c>
      <c r="R88" s="16" t="n"/>
      <c r="S88" s="16" t="n"/>
      <c r="T88" s="14" t="n"/>
      <c r="U88" s="31">
        <f>IF($A88="","",IF(OR($B88="",NOT(ISNUMBER($B88))),"",IFERROR($B88+'Assumptions'!$J$4,"")))</f>
        <v/>
      </c>
      <c r="V88" s="23">
        <f>IF($A88="","",IF(OR($B88="",$C88="",$D88="",$E88="",$F88="",$G88="",$H88="",$I88="",$J88="",$M88="",$R88="",$S88="",$T88="",AND($G88&lt;&gt;"One-time",$N88="")),"Check missing fields",IF(AND($J88="Yes",OR($I88="",$I88="None",NOT(ISNUMBER($O88)))),"Check option",IF(NOT(ISNUMBER($Q88)),"Check price",IF($Q88&lt;=0,"Check price",IF(AND(OR($T88="Draft",$T88="Sent",$T88="Needs Revision"),ISNUMBER($U88),$U88&lt;TODAY()),"Past validity—review","Ready for review"))))))</f>
        <v/>
      </c>
    </row>
    <row r="89" ht="33" customHeight="1">
      <c r="A89" s="14" t="n"/>
      <c r="B89" s="29" t="n"/>
      <c r="C89" s="16" t="n"/>
      <c r="D89" s="16" t="n"/>
      <c r="E89" s="16" t="n"/>
      <c r="F89" s="16" t="n"/>
      <c r="G89" s="14" t="n"/>
      <c r="H89" s="16" t="n"/>
      <c r="I89" s="16" t="n"/>
      <c r="J89" s="14" t="n"/>
      <c r="K89" s="14" t="n"/>
      <c r="L89" s="14" t="n"/>
      <c r="M89" s="17" t="n"/>
      <c r="N89" s="17" t="n"/>
      <c r="O89" s="17" t="n"/>
      <c r="P89" s="18">
        <f>IF($A89="","",IFERROR(VLOOKUP($G89,'Assumptions'!$B$4:$C$8,2,FALSE),""))</f>
        <v/>
      </c>
      <c r="Q89" s="9">
        <f>IF($A89="","",IFERROR(IF(ISNUMBER($M89),$M89,0)+IF(AND(ISNUMBER($N89),ISNUMBER($P89)),$N89*$P89,0)+IF(AND($J89="Yes",ISNUMBER($O89)),$O89,0),""))</f>
        <v/>
      </c>
      <c r="R89" s="16" t="n"/>
      <c r="S89" s="16" t="n"/>
      <c r="T89" s="14" t="n"/>
      <c r="U89" s="30">
        <f>IF($A89="","",IF(OR($B89="",NOT(ISNUMBER($B89))),"",IFERROR($B89+'Assumptions'!$J$4,"")))</f>
        <v/>
      </c>
      <c r="V89" s="20">
        <f>IF($A89="","",IF(OR($B89="",$C89="",$D89="",$E89="",$F89="",$G89="",$H89="",$I89="",$J89="",$M89="",$R89="",$S89="",$T89="",AND($G89&lt;&gt;"One-time",$N89="")),"Check missing fields",IF(AND($J89="Yes",OR($I89="",$I89="None",NOT(ISNUMBER($O89)))),"Check option",IF(NOT(ISNUMBER($Q89)),"Check price",IF($Q89&lt;=0,"Check price",IF(AND(OR($T89="Draft",$T89="Sent",$T89="Needs Revision"),ISNUMBER($U89),$U89&lt;TODAY()),"Past validity—review","Ready for review"))))))</f>
        <v/>
      </c>
    </row>
    <row r="90" ht="33" customHeight="1">
      <c r="A90" s="14" t="n"/>
      <c r="B90" s="29" t="n"/>
      <c r="C90" s="16" t="n"/>
      <c r="D90" s="16" t="n"/>
      <c r="E90" s="16" t="n"/>
      <c r="F90" s="16" t="n"/>
      <c r="G90" s="14" t="n"/>
      <c r="H90" s="16" t="n"/>
      <c r="I90" s="16" t="n"/>
      <c r="J90" s="14" t="n"/>
      <c r="K90" s="14" t="n"/>
      <c r="L90" s="14" t="n"/>
      <c r="M90" s="17" t="n"/>
      <c r="N90" s="17" t="n"/>
      <c r="O90" s="17" t="n"/>
      <c r="P90" s="21">
        <f>IF($A90="","",IFERROR(VLOOKUP($G90,'Assumptions'!$B$4:$C$8,2,FALSE),""))</f>
        <v/>
      </c>
      <c r="Q90" s="8">
        <f>IF($A90="","",IFERROR(IF(ISNUMBER($M90),$M90,0)+IF(AND(ISNUMBER($N90),ISNUMBER($P90)),$N90*$P90,0)+IF(AND($J90="Yes",ISNUMBER($O90)),$O90,0),""))</f>
        <v/>
      </c>
      <c r="R90" s="16" t="n"/>
      <c r="S90" s="16" t="n"/>
      <c r="T90" s="14" t="n"/>
      <c r="U90" s="31">
        <f>IF($A90="","",IF(OR($B90="",NOT(ISNUMBER($B90))),"",IFERROR($B90+'Assumptions'!$J$4,"")))</f>
        <v/>
      </c>
      <c r="V90" s="23">
        <f>IF($A90="","",IF(OR($B90="",$C90="",$D90="",$E90="",$F90="",$G90="",$H90="",$I90="",$J90="",$M90="",$R90="",$S90="",$T90="",AND($G90&lt;&gt;"One-time",$N90="")),"Check missing fields",IF(AND($J90="Yes",OR($I90="",$I90="None",NOT(ISNUMBER($O90)))),"Check option",IF(NOT(ISNUMBER($Q90)),"Check price",IF($Q90&lt;=0,"Check price",IF(AND(OR($T90="Draft",$T90="Sent",$T90="Needs Revision"),ISNUMBER($U90),$U90&lt;TODAY()),"Past validity—review","Ready for review"))))))</f>
        <v/>
      </c>
    </row>
    <row r="91" ht="33" customHeight="1">
      <c r="A91" s="14" t="n"/>
      <c r="B91" s="29" t="n"/>
      <c r="C91" s="16" t="n"/>
      <c r="D91" s="16" t="n"/>
      <c r="E91" s="16" t="n"/>
      <c r="F91" s="16" t="n"/>
      <c r="G91" s="14" t="n"/>
      <c r="H91" s="16" t="n"/>
      <c r="I91" s="16" t="n"/>
      <c r="J91" s="14" t="n"/>
      <c r="K91" s="14" t="n"/>
      <c r="L91" s="14" t="n"/>
      <c r="M91" s="17" t="n"/>
      <c r="N91" s="17" t="n"/>
      <c r="O91" s="17" t="n"/>
      <c r="P91" s="18">
        <f>IF($A91="","",IFERROR(VLOOKUP($G91,'Assumptions'!$B$4:$C$8,2,FALSE),""))</f>
        <v/>
      </c>
      <c r="Q91" s="9">
        <f>IF($A91="","",IFERROR(IF(ISNUMBER($M91),$M91,0)+IF(AND(ISNUMBER($N91),ISNUMBER($P91)),$N91*$P91,0)+IF(AND($J91="Yes",ISNUMBER($O91)),$O91,0),""))</f>
        <v/>
      </c>
      <c r="R91" s="16" t="n"/>
      <c r="S91" s="16" t="n"/>
      <c r="T91" s="14" t="n"/>
      <c r="U91" s="30">
        <f>IF($A91="","",IF(OR($B91="",NOT(ISNUMBER($B91))),"",IFERROR($B91+'Assumptions'!$J$4,"")))</f>
        <v/>
      </c>
      <c r="V91" s="20">
        <f>IF($A91="","",IF(OR($B91="",$C91="",$D91="",$E91="",$F91="",$G91="",$H91="",$I91="",$J91="",$M91="",$R91="",$S91="",$T91="",AND($G91&lt;&gt;"One-time",$N91="")),"Check missing fields",IF(AND($J91="Yes",OR($I91="",$I91="None",NOT(ISNUMBER($O91)))),"Check option",IF(NOT(ISNUMBER($Q91)),"Check price",IF($Q91&lt;=0,"Check price",IF(AND(OR($T91="Draft",$T91="Sent",$T91="Needs Revision"),ISNUMBER($U91),$U91&lt;TODAY()),"Past validity—review","Ready for review"))))))</f>
        <v/>
      </c>
    </row>
    <row r="92" ht="33" customHeight="1">
      <c r="A92" s="14" t="n"/>
      <c r="B92" s="29" t="n"/>
      <c r="C92" s="16" t="n"/>
      <c r="D92" s="16" t="n"/>
      <c r="E92" s="16" t="n"/>
      <c r="F92" s="16" t="n"/>
      <c r="G92" s="14" t="n"/>
      <c r="H92" s="16" t="n"/>
      <c r="I92" s="16" t="n"/>
      <c r="J92" s="14" t="n"/>
      <c r="K92" s="14" t="n"/>
      <c r="L92" s="14" t="n"/>
      <c r="M92" s="17" t="n"/>
      <c r="N92" s="17" t="n"/>
      <c r="O92" s="17" t="n"/>
      <c r="P92" s="21">
        <f>IF($A92="","",IFERROR(VLOOKUP($G92,'Assumptions'!$B$4:$C$8,2,FALSE),""))</f>
        <v/>
      </c>
      <c r="Q92" s="8">
        <f>IF($A92="","",IFERROR(IF(ISNUMBER($M92),$M92,0)+IF(AND(ISNUMBER($N92),ISNUMBER($P92)),$N92*$P92,0)+IF(AND($J92="Yes",ISNUMBER($O92)),$O92,0),""))</f>
        <v/>
      </c>
      <c r="R92" s="16" t="n"/>
      <c r="S92" s="16" t="n"/>
      <c r="T92" s="14" t="n"/>
      <c r="U92" s="31">
        <f>IF($A92="","",IF(OR($B92="",NOT(ISNUMBER($B92))),"",IFERROR($B92+'Assumptions'!$J$4,"")))</f>
        <v/>
      </c>
      <c r="V92" s="23">
        <f>IF($A92="","",IF(OR($B92="",$C92="",$D92="",$E92="",$F92="",$G92="",$H92="",$I92="",$J92="",$M92="",$R92="",$S92="",$T92="",AND($G92&lt;&gt;"One-time",$N92="")),"Check missing fields",IF(AND($J92="Yes",OR($I92="",$I92="None",NOT(ISNUMBER($O92)))),"Check option",IF(NOT(ISNUMBER($Q92)),"Check price",IF($Q92&lt;=0,"Check price",IF(AND(OR($T92="Draft",$T92="Sent",$T92="Needs Revision"),ISNUMBER($U92),$U92&lt;TODAY()),"Past validity—review","Ready for review"))))))</f>
        <v/>
      </c>
    </row>
    <row r="93" ht="33" customHeight="1">
      <c r="A93" s="14" t="n"/>
      <c r="B93" s="29" t="n"/>
      <c r="C93" s="16" t="n"/>
      <c r="D93" s="16" t="n"/>
      <c r="E93" s="16" t="n"/>
      <c r="F93" s="16" t="n"/>
      <c r="G93" s="14" t="n"/>
      <c r="H93" s="16" t="n"/>
      <c r="I93" s="16" t="n"/>
      <c r="J93" s="14" t="n"/>
      <c r="K93" s="14" t="n"/>
      <c r="L93" s="14" t="n"/>
      <c r="M93" s="17" t="n"/>
      <c r="N93" s="17" t="n"/>
      <c r="O93" s="17" t="n"/>
      <c r="P93" s="18">
        <f>IF($A93="","",IFERROR(VLOOKUP($G93,'Assumptions'!$B$4:$C$8,2,FALSE),""))</f>
        <v/>
      </c>
      <c r="Q93" s="9">
        <f>IF($A93="","",IFERROR(IF(ISNUMBER($M93),$M93,0)+IF(AND(ISNUMBER($N93),ISNUMBER($P93)),$N93*$P93,0)+IF(AND($J93="Yes",ISNUMBER($O93)),$O93,0),""))</f>
        <v/>
      </c>
      <c r="R93" s="16" t="n"/>
      <c r="S93" s="16" t="n"/>
      <c r="T93" s="14" t="n"/>
      <c r="U93" s="30">
        <f>IF($A93="","",IF(OR($B93="",NOT(ISNUMBER($B93))),"",IFERROR($B93+'Assumptions'!$J$4,"")))</f>
        <v/>
      </c>
      <c r="V93" s="20">
        <f>IF($A93="","",IF(OR($B93="",$C93="",$D93="",$E93="",$F93="",$G93="",$H93="",$I93="",$J93="",$M93="",$R93="",$S93="",$T93="",AND($G93&lt;&gt;"One-time",$N93="")),"Check missing fields",IF(AND($J93="Yes",OR($I93="",$I93="None",NOT(ISNUMBER($O93)))),"Check option",IF(NOT(ISNUMBER($Q93)),"Check price",IF($Q93&lt;=0,"Check price",IF(AND(OR($T93="Draft",$T93="Sent",$T93="Needs Revision"),ISNUMBER($U93),$U93&lt;TODAY()),"Past validity—review","Ready for review"))))))</f>
        <v/>
      </c>
    </row>
    <row r="94" ht="33" customHeight="1">
      <c r="A94" s="14" t="n"/>
      <c r="B94" s="29" t="n"/>
      <c r="C94" s="16" t="n"/>
      <c r="D94" s="16" t="n"/>
      <c r="E94" s="16" t="n"/>
      <c r="F94" s="16" t="n"/>
      <c r="G94" s="14" t="n"/>
      <c r="H94" s="16" t="n"/>
      <c r="I94" s="16" t="n"/>
      <c r="J94" s="14" t="n"/>
      <c r="K94" s="14" t="n"/>
      <c r="L94" s="14" t="n"/>
      <c r="M94" s="17" t="n"/>
      <c r="N94" s="17" t="n"/>
      <c r="O94" s="17" t="n"/>
      <c r="P94" s="21">
        <f>IF($A94="","",IFERROR(VLOOKUP($G94,'Assumptions'!$B$4:$C$8,2,FALSE),""))</f>
        <v/>
      </c>
      <c r="Q94" s="8">
        <f>IF($A94="","",IFERROR(IF(ISNUMBER($M94),$M94,0)+IF(AND(ISNUMBER($N94),ISNUMBER($P94)),$N94*$P94,0)+IF(AND($J94="Yes",ISNUMBER($O94)),$O94,0),""))</f>
        <v/>
      </c>
      <c r="R94" s="16" t="n"/>
      <c r="S94" s="16" t="n"/>
      <c r="T94" s="14" t="n"/>
      <c r="U94" s="31">
        <f>IF($A94="","",IF(OR($B94="",NOT(ISNUMBER($B94))),"",IFERROR($B94+'Assumptions'!$J$4,"")))</f>
        <v/>
      </c>
      <c r="V94" s="23">
        <f>IF($A94="","",IF(OR($B94="",$C94="",$D94="",$E94="",$F94="",$G94="",$H94="",$I94="",$J94="",$M94="",$R94="",$S94="",$T94="",AND($G94&lt;&gt;"One-time",$N94="")),"Check missing fields",IF(AND($J94="Yes",OR($I94="",$I94="None",NOT(ISNUMBER($O94)))),"Check option",IF(NOT(ISNUMBER($Q94)),"Check price",IF($Q94&lt;=0,"Check price",IF(AND(OR($T94="Draft",$T94="Sent",$T94="Needs Revision"),ISNUMBER($U94),$U94&lt;TODAY()),"Past validity—review","Ready for review"))))))</f>
        <v/>
      </c>
    </row>
    <row r="95" ht="33" customHeight="1">
      <c r="A95" s="14" t="n"/>
      <c r="B95" s="29" t="n"/>
      <c r="C95" s="16" t="n"/>
      <c r="D95" s="16" t="n"/>
      <c r="E95" s="16" t="n"/>
      <c r="F95" s="16" t="n"/>
      <c r="G95" s="14" t="n"/>
      <c r="H95" s="16" t="n"/>
      <c r="I95" s="16" t="n"/>
      <c r="J95" s="14" t="n"/>
      <c r="K95" s="14" t="n"/>
      <c r="L95" s="14" t="n"/>
      <c r="M95" s="17" t="n"/>
      <c r="N95" s="17" t="n"/>
      <c r="O95" s="17" t="n"/>
      <c r="P95" s="18">
        <f>IF($A95="","",IFERROR(VLOOKUP($G95,'Assumptions'!$B$4:$C$8,2,FALSE),""))</f>
        <v/>
      </c>
      <c r="Q95" s="9">
        <f>IF($A95="","",IFERROR(IF(ISNUMBER($M95),$M95,0)+IF(AND(ISNUMBER($N95),ISNUMBER($P95)),$N95*$P95,0)+IF(AND($J95="Yes",ISNUMBER($O95)),$O95,0),""))</f>
        <v/>
      </c>
      <c r="R95" s="16" t="n"/>
      <c r="S95" s="16" t="n"/>
      <c r="T95" s="14" t="n"/>
      <c r="U95" s="30">
        <f>IF($A95="","",IF(OR($B95="",NOT(ISNUMBER($B95))),"",IFERROR($B95+'Assumptions'!$J$4,"")))</f>
        <v/>
      </c>
      <c r="V95" s="20">
        <f>IF($A95="","",IF(OR($B95="",$C95="",$D95="",$E95="",$F95="",$G95="",$H95="",$I95="",$J95="",$M95="",$R95="",$S95="",$T95="",AND($G95&lt;&gt;"One-time",$N95="")),"Check missing fields",IF(AND($J95="Yes",OR($I95="",$I95="None",NOT(ISNUMBER($O95)))),"Check option",IF(NOT(ISNUMBER($Q95)),"Check price",IF($Q95&lt;=0,"Check price",IF(AND(OR($T95="Draft",$T95="Sent",$T95="Needs Revision"),ISNUMBER($U95),$U95&lt;TODAY()),"Past validity—review","Ready for review"))))))</f>
        <v/>
      </c>
    </row>
    <row r="96" ht="33" customHeight="1">
      <c r="A96" s="14" t="n"/>
      <c r="B96" s="29" t="n"/>
      <c r="C96" s="16" t="n"/>
      <c r="D96" s="16" t="n"/>
      <c r="E96" s="16" t="n"/>
      <c r="F96" s="16" t="n"/>
      <c r="G96" s="14" t="n"/>
      <c r="H96" s="16" t="n"/>
      <c r="I96" s="16" t="n"/>
      <c r="J96" s="14" t="n"/>
      <c r="K96" s="14" t="n"/>
      <c r="L96" s="14" t="n"/>
      <c r="M96" s="17" t="n"/>
      <c r="N96" s="17" t="n"/>
      <c r="O96" s="17" t="n"/>
      <c r="P96" s="21">
        <f>IF($A96="","",IFERROR(VLOOKUP($G96,'Assumptions'!$B$4:$C$8,2,FALSE),""))</f>
        <v/>
      </c>
      <c r="Q96" s="8">
        <f>IF($A96="","",IFERROR(IF(ISNUMBER($M96),$M96,0)+IF(AND(ISNUMBER($N96),ISNUMBER($P96)),$N96*$P96,0)+IF(AND($J96="Yes",ISNUMBER($O96)),$O96,0),""))</f>
        <v/>
      </c>
      <c r="R96" s="16" t="n"/>
      <c r="S96" s="16" t="n"/>
      <c r="T96" s="14" t="n"/>
      <c r="U96" s="31">
        <f>IF($A96="","",IF(OR($B96="",NOT(ISNUMBER($B96))),"",IFERROR($B96+'Assumptions'!$J$4,"")))</f>
        <v/>
      </c>
      <c r="V96" s="23">
        <f>IF($A96="","",IF(OR($B96="",$C96="",$D96="",$E96="",$F96="",$G96="",$H96="",$I96="",$J96="",$M96="",$R96="",$S96="",$T96="",AND($G96&lt;&gt;"One-time",$N96="")),"Check missing fields",IF(AND($J96="Yes",OR($I96="",$I96="None",NOT(ISNUMBER($O96)))),"Check option",IF(NOT(ISNUMBER($Q96)),"Check price",IF($Q96&lt;=0,"Check price",IF(AND(OR($T96="Draft",$T96="Sent",$T96="Needs Revision"),ISNUMBER($U96),$U96&lt;TODAY()),"Past validity—review","Ready for review"))))))</f>
        <v/>
      </c>
    </row>
    <row r="97" ht="33" customHeight="1">
      <c r="A97" s="14" t="n"/>
      <c r="B97" s="29" t="n"/>
      <c r="C97" s="16" t="n"/>
      <c r="D97" s="16" t="n"/>
      <c r="E97" s="16" t="n"/>
      <c r="F97" s="16" t="n"/>
      <c r="G97" s="14" t="n"/>
      <c r="H97" s="16" t="n"/>
      <c r="I97" s="16" t="n"/>
      <c r="J97" s="14" t="n"/>
      <c r="K97" s="14" t="n"/>
      <c r="L97" s="14" t="n"/>
      <c r="M97" s="17" t="n"/>
      <c r="N97" s="17" t="n"/>
      <c r="O97" s="17" t="n"/>
      <c r="P97" s="18">
        <f>IF($A97="","",IFERROR(VLOOKUP($G97,'Assumptions'!$B$4:$C$8,2,FALSE),""))</f>
        <v/>
      </c>
      <c r="Q97" s="9">
        <f>IF($A97="","",IFERROR(IF(ISNUMBER($M97),$M97,0)+IF(AND(ISNUMBER($N97),ISNUMBER($P97)),$N97*$P97,0)+IF(AND($J97="Yes",ISNUMBER($O97)),$O97,0),""))</f>
        <v/>
      </c>
      <c r="R97" s="16" t="n"/>
      <c r="S97" s="16" t="n"/>
      <c r="T97" s="14" t="n"/>
      <c r="U97" s="30">
        <f>IF($A97="","",IF(OR($B97="",NOT(ISNUMBER($B97))),"",IFERROR($B97+'Assumptions'!$J$4,"")))</f>
        <v/>
      </c>
      <c r="V97" s="20">
        <f>IF($A97="","",IF(OR($B97="",$C97="",$D97="",$E97="",$F97="",$G97="",$H97="",$I97="",$J97="",$M97="",$R97="",$S97="",$T97="",AND($G97&lt;&gt;"One-time",$N97="")),"Check missing fields",IF(AND($J97="Yes",OR($I97="",$I97="None",NOT(ISNUMBER($O97)))),"Check option",IF(NOT(ISNUMBER($Q97)),"Check price",IF($Q97&lt;=0,"Check price",IF(AND(OR($T97="Draft",$T97="Sent",$T97="Needs Revision"),ISNUMBER($U97),$U97&lt;TODAY()),"Past validity—review","Ready for review"))))))</f>
        <v/>
      </c>
    </row>
    <row r="98" ht="33" customHeight="1">
      <c r="A98" s="14" t="n"/>
      <c r="B98" s="29" t="n"/>
      <c r="C98" s="16" t="n"/>
      <c r="D98" s="16" t="n"/>
      <c r="E98" s="16" t="n"/>
      <c r="F98" s="16" t="n"/>
      <c r="G98" s="14" t="n"/>
      <c r="H98" s="16" t="n"/>
      <c r="I98" s="16" t="n"/>
      <c r="J98" s="14" t="n"/>
      <c r="K98" s="14" t="n"/>
      <c r="L98" s="14" t="n"/>
      <c r="M98" s="17" t="n"/>
      <c r="N98" s="17" t="n"/>
      <c r="O98" s="17" t="n"/>
      <c r="P98" s="21">
        <f>IF($A98="","",IFERROR(VLOOKUP($G98,'Assumptions'!$B$4:$C$8,2,FALSE),""))</f>
        <v/>
      </c>
      <c r="Q98" s="8">
        <f>IF($A98="","",IFERROR(IF(ISNUMBER($M98),$M98,0)+IF(AND(ISNUMBER($N98),ISNUMBER($P98)),$N98*$P98,0)+IF(AND($J98="Yes",ISNUMBER($O98)),$O98,0),""))</f>
        <v/>
      </c>
      <c r="R98" s="16" t="n"/>
      <c r="S98" s="16" t="n"/>
      <c r="T98" s="14" t="n"/>
      <c r="U98" s="31">
        <f>IF($A98="","",IF(OR($B98="",NOT(ISNUMBER($B98))),"",IFERROR($B98+'Assumptions'!$J$4,"")))</f>
        <v/>
      </c>
      <c r="V98" s="23">
        <f>IF($A98="","",IF(OR($B98="",$C98="",$D98="",$E98="",$F98="",$G98="",$H98="",$I98="",$J98="",$M98="",$R98="",$S98="",$T98="",AND($G98&lt;&gt;"One-time",$N98="")),"Check missing fields",IF(AND($J98="Yes",OR($I98="",$I98="None",NOT(ISNUMBER($O98)))),"Check option",IF(NOT(ISNUMBER($Q98)),"Check price",IF($Q98&lt;=0,"Check price",IF(AND(OR($T98="Draft",$T98="Sent",$T98="Needs Revision"),ISNUMBER($U98),$U98&lt;TODAY()),"Past validity—review","Ready for review"))))))</f>
        <v/>
      </c>
    </row>
    <row r="99" ht="33" customHeight="1">
      <c r="A99" s="14" t="n"/>
      <c r="B99" s="29" t="n"/>
      <c r="C99" s="16" t="n"/>
      <c r="D99" s="16" t="n"/>
      <c r="E99" s="16" t="n"/>
      <c r="F99" s="16" t="n"/>
      <c r="G99" s="14" t="n"/>
      <c r="H99" s="16" t="n"/>
      <c r="I99" s="16" t="n"/>
      <c r="J99" s="14" t="n"/>
      <c r="K99" s="14" t="n"/>
      <c r="L99" s="14" t="n"/>
      <c r="M99" s="17" t="n"/>
      <c r="N99" s="17" t="n"/>
      <c r="O99" s="17" t="n"/>
      <c r="P99" s="18">
        <f>IF($A99="","",IFERROR(VLOOKUP($G99,'Assumptions'!$B$4:$C$8,2,FALSE),""))</f>
        <v/>
      </c>
      <c r="Q99" s="9">
        <f>IF($A99="","",IFERROR(IF(ISNUMBER($M99),$M99,0)+IF(AND(ISNUMBER($N99),ISNUMBER($P99)),$N99*$P99,0)+IF(AND($J99="Yes",ISNUMBER($O99)),$O99,0),""))</f>
        <v/>
      </c>
      <c r="R99" s="16" t="n"/>
      <c r="S99" s="16" t="n"/>
      <c r="T99" s="14" t="n"/>
      <c r="U99" s="30">
        <f>IF($A99="","",IF(OR($B99="",NOT(ISNUMBER($B99))),"",IFERROR($B99+'Assumptions'!$J$4,"")))</f>
        <v/>
      </c>
      <c r="V99" s="20">
        <f>IF($A99="","",IF(OR($B99="",$C99="",$D99="",$E99="",$F99="",$G99="",$H99="",$I99="",$J99="",$M99="",$R99="",$S99="",$T99="",AND($G99&lt;&gt;"One-time",$N99="")),"Check missing fields",IF(AND($J99="Yes",OR($I99="",$I99="None",NOT(ISNUMBER($O99)))),"Check option",IF(NOT(ISNUMBER($Q99)),"Check price",IF($Q99&lt;=0,"Check price",IF(AND(OR($T99="Draft",$T99="Sent",$T99="Needs Revision"),ISNUMBER($U99),$U99&lt;TODAY()),"Past validity—review","Ready for review"))))))</f>
        <v/>
      </c>
    </row>
    <row r="100" ht="33" customHeight="1">
      <c r="A100" s="14" t="n"/>
      <c r="B100" s="29" t="n"/>
      <c r="C100" s="16" t="n"/>
      <c r="D100" s="16" t="n"/>
      <c r="E100" s="16" t="n"/>
      <c r="F100" s="16" t="n"/>
      <c r="G100" s="14" t="n"/>
      <c r="H100" s="16" t="n"/>
      <c r="I100" s="16" t="n"/>
      <c r="J100" s="14" t="n"/>
      <c r="K100" s="14" t="n"/>
      <c r="L100" s="14" t="n"/>
      <c r="M100" s="17" t="n"/>
      <c r="N100" s="17" t="n"/>
      <c r="O100" s="17" t="n"/>
      <c r="P100" s="21">
        <f>IF($A100="","",IFERROR(VLOOKUP($G100,'Assumptions'!$B$4:$C$8,2,FALSE),""))</f>
        <v/>
      </c>
      <c r="Q100" s="8">
        <f>IF($A100="","",IFERROR(IF(ISNUMBER($M100),$M100,0)+IF(AND(ISNUMBER($N100),ISNUMBER($P100)),$N100*$P100,0)+IF(AND($J100="Yes",ISNUMBER($O100)),$O100,0),""))</f>
        <v/>
      </c>
      <c r="R100" s="16" t="n"/>
      <c r="S100" s="16" t="n"/>
      <c r="T100" s="14" t="n"/>
      <c r="U100" s="31">
        <f>IF($A100="","",IF(OR($B100="",NOT(ISNUMBER($B100))),"",IFERROR($B100+'Assumptions'!$J$4,"")))</f>
        <v/>
      </c>
      <c r="V100" s="23">
        <f>IF($A100="","",IF(OR($B100="",$C100="",$D100="",$E100="",$F100="",$G100="",$H100="",$I100="",$J100="",$M100="",$R100="",$S100="",$T100="",AND($G100&lt;&gt;"One-time",$N100="")),"Check missing fields",IF(AND($J100="Yes",OR($I100="",$I100="None",NOT(ISNUMBER($O100)))),"Check option",IF(NOT(ISNUMBER($Q100)),"Check price",IF($Q100&lt;=0,"Check price",IF(AND(OR($T100="Draft",$T100="Sent",$T100="Needs Revision"),ISNUMBER($U100),$U100&lt;TODAY()),"Past validity—review","Ready for review"))))))</f>
        <v/>
      </c>
    </row>
    <row r="101" ht="33" customHeight="1">
      <c r="A101" s="14" t="n"/>
      <c r="B101" s="29" t="n"/>
      <c r="C101" s="16" t="n"/>
      <c r="D101" s="16" t="n"/>
      <c r="E101" s="16" t="n"/>
      <c r="F101" s="16" t="n"/>
      <c r="G101" s="14" t="n"/>
      <c r="H101" s="16" t="n"/>
      <c r="I101" s="16" t="n"/>
      <c r="J101" s="14" t="n"/>
      <c r="K101" s="14" t="n"/>
      <c r="L101" s="14" t="n"/>
      <c r="M101" s="17" t="n"/>
      <c r="N101" s="17" t="n"/>
      <c r="O101" s="17" t="n"/>
      <c r="P101" s="18">
        <f>IF($A101="","",IFERROR(VLOOKUP($G101,'Assumptions'!$B$4:$C$8,2,FALSE),""))</f>
        <v/>
      </c>
      <c r="Q101" s="9">
        <f>IF($A101="","",IFERROR(IF(ISNUMBER($M101),$M101,0)+IF(AND(ISNUMBER($N101),ISNUMBER($P101)),$N101*$P101,0)+IF(AND($J101="Yes",ISNUMBER($O101)),$O101,0),""))</f>
        <v/>
      </c>
      <c r="R101" s="16" t="n"/>
      <c r="S101" s="16" t="n"/>
      <c r="T101" s="14" t="n"/>
      <c r="U101" s="30">
        <f>IF($A101="","",IF(OR($B101="",NOT(ISNUMBER($B101))),"",IFERROR($B101+'Assumptions'!$J$4,"")))</f>
        <v/>
      </c>
      <c r="V101" s="20">
        <f>IF($A101="","",IF(OR($B101="",$C101="",$D101="",$E101="",$F101="",$G101="",$H101="",$I101="",$J101="",$M101="",$R101="",$S101="",$T101="",AND($G101&lt;&gt;"One-time",$N101="")),"Check missing fields",IF(AND($J101="Yes",OR($I101="",$I101="None",NOT(ISNUMBER($O101)))),"Check option",IF(NOT(ISNUMBER($Q101)),"Check price",IF($Q101&lt;=0,"Check price",IF(AND(OR($T101="Draft",$T101="Sent",$T101="Needs Revision"),ISNUMBER($U101),$U101&lt;TODAY()),"Past validity—review","Ready for review"))))))</f>
        <v/>
      </c>
    </row>
    <row r="102" ht="33" customHeight="1">
      <c r="A102" s="14" t="n"/>
      <c r="B102" s="29" t="n"/>
      <c r="C102" s="16" t="n"/>
      <c r="D102" s="16" t="n"/>
      <c r="E102" s="16" t="n"/>
      <c r="F102" s="16" t="n"/>
      <c r="G102" s="14" t="n"/>
      <c r="H102" s="16" t="n"/>
      <c r="I102" s="16" t="n"/>
      <c r="J102" s="14" t="n"/>
      <c r="K102" s="14" t="n"/>
      <c r="L102" s="14" t="n"/>
      <c r="M102" s="17" t="n"/>
      <c r="N102" s="17" t="n"/>
      <c r="O102" s="17" t="n"/>
      <c r="P102" s="21">
        <f>IF($A102="","",IFERROR(VLOOKUP($G102,'Assumptions'!$B$4:$C$8,2,FALSE),""))</f>
        <v/>
      </c>
      <c r="Q102" s="8">
        <f>IF($A102="","",IFERROR(IF(ISNUMBER($M102),$M102,0)+IF(AND(ISNUMBER($N102),ISNUMBER($P102)),$N102*$P102,0)+IF(AND($J102="Yes",ISNUMBER($O102)),$O102,0),""))</f>
        <v/>
      </c>
      <c r="R102" s="16" t="n"/>
      <c r="S102" s="16" t="n"/>
      <c r="T102" s="14" t="n"/>
      <c r="U102" s="31">
        <f>IF($A102="","",IF(OR($B102="",NOT(ISNUMBER($B102))),"",IFERROR($B102+'Assumptions'!$J$4,"")))</f>
        <v/>
      </c>
      <c r="V102" s="23">
        <f>IF($A102="","",IF(OR($B102="",$C102="",$D102="",$E102="",$F102="",$G102="",$H102="",$I102="",$J102="",$M102="",$R102="",$S102="",$T102="",AND($G102&lt;&gt;"One-time",$N102="")),"Check missing fields",IF(AND($J102="Yes",OR($I102="",$I102="None",NOT(ISNUMBER($O102)))),"Check option",IF(NOT(ISNUMBER($Q102)),"Check price",IF($Q102&lt;=0,"Check price",IF(AND(OR($T102="Draft",$T102="Sent",$T102="Needs Revision"),ISNUMBER($U102),$U102&lt;TODAY()),"Past validity—review","Ready for review"))))))</f>
        <v/>
      </c>
    </row>
    <row r="103" ht="33" customHeight="1">
      <c r="A103" s="14" t="n"/>
      <c r="B103" s="29" t="n"/>
      <c r="C103" s="16" t="n"/>
      <c r="D103" s="16" t="n"/>
      <c r="E103" s="16" t="n"/>
      <c r="F103" s="16" t="n"/>
      <c r="G103" s="14" t="n"/>
      <c r="H103" s="16" t="n"/>
      <c r="I103" s="16" t="n"/>
      <c r="J103" s="14" t="n"/>
      <c r="K103" s="14" t="n"/>
      <c r="L103" s="14" t="n"/>
      <c r="M103" s="17" t="n"/>
      <c r="N103" s="17" t="n"/>
      <c r="O103" s="17" t="n"/>
      <c r="P103" s="18">
        <f>IF($A103="","",IFERROR(VLOOKUP($G103,'Assumptions'!$B$4:$C$8,2,FALSE),""))</f>
        <v/>
      </c>
      <c r="Q103" s="9">
        <f>IF($A103="","",IFERROR(IF(ISNUMBER($M103),$M103,0)+IF(AND(ISNUMBER($N103),ISNUMBER($P103)),$N103*$P103,0)+IF(AND($J103="Yes",ISNUMBER($O103)),$O103,0),""))</f>
        <v/>
      </c>
      <c r="R103" s="16" t="n"/>
      <c r="S103" s="16" t="n"/>
      <c r="T103" s="14" t="n"/>
      <c r="U103" s="30">
        <f>IF($A103="","",IF(OR($B103="",NOT(ISNUMBER($B103))),"",IFERROR($B103+'Assumptions'!$J$4,"")))</f>
        <v/>
      </c>
      <c r="V103" s="20">
        <f>IF($A103="","",IF(OR($B103="",$C103="",$D103="",$E103="",$F103="",$G103="",$H103="",$I103="",$J103="",$M103="",$R103="",$S103="",$T103="",AND($G103&lt;&gt;"One-time",$N103="")),"Check missing fields",IF(AND($J103="Yes",OR($I103="",$I103="None",NOT(ISNUMBER($O103)))),"Check option",IF(NOT(ISNUMBER($Q103)),"Check price",IF($Q103&lt;=0,"Check price",IF(AND(OR($T103="Draft",$T103="Sent",$T103="Needs Revision"),ISNUMBER($U103),$U103&lt;TODAY()),"Past validity—review","Ready for review"))))))</f>
        <v/>
      </c>
    </row>
    <row r="104" ht="33" customHeight="1">
      <c r="A104" s="14" t="n"/>
      <c r="B104" s="29" t="n"/>
      <c r="C104" s="16" t="n"/>
      <c r="D104" s="16" t="n"/>
      <c r="E104" s="16" t="n"/>
      <c r="F104" s="16" t="n"/>
      <c r="G104" s="14" t="n"/>
      <c r="H104" s="16" t="n"/>
      <c r="I104" s="16" t="n"/>
      <c r="J104" s="14" t="n"/>
      <c r="K104" s="14" t="n"/>
      <c r="L104" s="14" t="n"/>
      <c r="M104" s="17" t="n"/>
      <c r="N104" s="17" t="n"/>
      <c r="O104" s="17" t="n"/>
      <c r="P104" s="21">
        <f>IF($A104="","",IFERROR(VLOOKUP($G104,'Assumptions'!$B$4:$C$8,2,FALSE),""))</f>
        <v/>
      </c>
      <c r="Q104" s="8">
        <f>IF($A104="","",IFERROR(IF(ISNUMBER($M104),$M104,0)+IF(AND(ISNUMBER($N104),ISNUMBER($P104)),$N104*$P104,0)+IF(AND($J104="Yes",ISNUMBER($O104)),$O104,0),""))</f>
        <v/>
      </c>
      <c r="R104" s="16" t="n"/>
      <c r="S104" s="16" t="n"/>
      <c r="T104" s="14" t="n"/>
      <c r="U104" s="31">
        <f>IF($A104="","",IF(OR($B104="",NOT(ISNUMBER($B104))),"",IFERROR($B104+'Assumptions'!$J$4,"")))</f>
        <v/>
      </c>
      <c r="V104" s="23">
        <f>IF($A104="","",IF(OR($B104="",$C104="",$D104="",$E104="",$F104="",$G104="",$H104="",$I104="",$J104="",$M104="",$R104="",$S104="",$T104="",AND($G104&lt;&gt;"One-time",$N104="")),"Check missing fields",IF(AND($J104="Yes",OR($I104="",$I104="None",NOT(ISNUMBER($O104)))),"Check option",IF(NOT(ISNUMBER($Q104)),"Check price",IF($Q104&lt;=0,"Check price",IF(AND(OR($T104="Draft",$T104="Sent",$T104="Needs Revision"),ISNUMBER($U104),$U104&lt;TODAY()),"Past validity—review","Ready for review"))))))</f>
        <v/>
      </c>
    </row>
  </sheetData>
  <autoFilter ref="A4:V104"/>
  <mergeCells count="1">
    <mergeCell ref="A1:V1"/>
  </mergeCells>
  <conditionalFormatting sqref="T5:T104">
    <cfRule type="expression" priority="1" dxfId="1">
      <formula>$T5="Accepted"</formula>
    </cfRule>
    <cfRule type="expression" priority="2" dxfId="0">
      <formula>OR($T5="Declined",$T5="Needs Revision")</formula>
    </cfRule>
  </conditionalFormatting>
  <conditionalFormatting sqref="V5:V104">
    <cfRule type="expression" priority="3" dxfId="1">
      <formula>$V5="Ready for review"</formula>
    </cfRule>
    <cfRule type="expression" priority="4" dxfId="0">
      <formula>AND($V5&lt;&gt;"",$V5&lt;&gt;"Ready for review")</formula>
    </cfRule>
  </conditionalFormatting>
  <conditionalFormatting sqref="U5:U104">
    <cfRule type="expression" priority="5" dxfId="0">
      <formula>$V5="Past validity—review"</formula>
    </cfRule>
  </conditionalFormatting>
  <dataValidations count="12">
    <dataValidation sqref="A5:A104" showDropDown="0" showInputMessage="1" showErrorMessage="1" allowBlank="0" errorTitle="Duplicate proposal number" error="Enter a unique proposal number or leave the row blank." promptTitle="Proposal number" prompt="Use a unique proposal number for each entered row." type="custom">
      <formula1>=OR(A5="",COUNTIF($A$5:$A$104,A5)=1)</formula1>
    </dataValidation>
    <dataValidation sqref="B5:B104" showDropDown="0" showInputMessage="1" showErrorMessage="1" allowBlank="0" errorTitle="Check proposal date" error="Enter a valid date within the earliest and latest proposal dates." promptTitle="Proposal date" prompt="Enter a date within the editable assumption limits." type="custom">
      <formula1>=OR(B5="",AND(ISNUMBER(B5),B5&gt;=INDIRECT("'Assumptions'!$J$5"),B5&lt;=INDIRECT("'Assumptions'!$J$6")))</formula1>
    </dataValidation>
    <dataValidation sqref="G5:G104" showDropDown="0" showInputMessage="1" showErrorMessage="1" allowBlank="0" errorTitle="Check frequency" error="Select a listed frequency." promptTitle="Frequency" prompt="Select a frequency from the editable assumptions list." type="list">
      <formula1>=INDIRECT("'Assumptions'!$B$4:$B$8")</formula1>
    </dataValidation>
    <dataValidation sqref="F5:F104" showDropDown="0" showInputMessage="1" showErrorMessage="1" allowBlank="0" errorTitle="Check service scope" error="Select a listed service scope." promptTitle="Service scope" prompt="Select a service scope from the editable assumptions list." type="list">
      <formula1>=INDIRECT("'Assumptions'!$D$4:$D$8")</formula1>
    </dataValidation>
    <dataValidation sqref="I5:I104" showDropDown="0" showInputMessage="1" showErrorMessage="1" allowBlank="0" errorTitle="Check proposed option" error="Select a listed option." promptTitle="Proposed option" prompt="Select an option or select None." type="list">
      <formula1>=INDIRECT("'Assumptions'!$E$4:$E$8")</formula1>
    </dataValidation>
    <dataValidation sqref="J5:J104" showDropDown="0" showInputMessage="1" showErrorMessage="1" allowBlank="0" errorTitle="Check option selection" error="Select Yes or No." promptTitle="Include option" prompt="Select Yes to include the option amount in year 1." type="list">
      <formula1>=INDIRECT("'Assumptions'!$F$4:$F$5")</formula1>
    </dataValidation>
    <dataValidation sqref="K5:K104" showDropDown="0" showInputMessage="1" showErrorMessage="1" allowBlank="0" errorTitle="Check technician" error="Select a listed technician or leave the cell blank." promptTitle="Technician" prompt="Select a fictional technician from the editable list." type="list">
      <formula1>=INDIRECT("'Assumptions'!$G$4:$G$7")</formula1>
    </dataValidation>
    <dataValidation sqref="L5:L104" showDropDown="0" showInputMessage="1" showErrorMessage="1" allowBlank="0" errorTitle="Check route" error="Select a listed route or leave the cell blank." promptTitle="Route" prompt="Select a fictional route from the editable list." type="list">
      <formula1>=INDIRECT("'Assumptions'!$H$4:$H$7")</formula1>
    </dataValidation>
    <dataValidation sqref="T5:T104" showDropDown="0" showInputMessage="1" showErrorMessage="1" allowBlank="0" errorTitle="Check proposal status" error="Select a listed status." promptTitle="Proposal status" prompt="Select the current proposal status." type="list">
      <formula1>=INDIRECT("'Assumptions'!$A$4:$A$8")</formula1>
    </dataValidation>
    <dataValidation sqref="M5:M104" showDropDown="0" showInputMessage="1" showErrorMessage="1" allowBlank="0" errorTitle="Check initial amount" error="Enter a numeric amount between zero and the maximum initial amount." promptTitle="Initial amount" prompt="Enter zero or a positive amount within the editable limit." type="custom">
      <formula1>=OR(M5="",AND(ISNUMBER(M5),M5&gt;=0,M5&lt;=INDIRECT("'Assumptions'!$J$7")))</formula1>
    </dataValidation>
    <dataValidation sqref="N5:N104" showDropDown="0" showInputMessage="1" showErrorMessage="1" allowBlank="0" errorTitle="Check recurring amount" error="Enter a numeric amount between zero and the maximum recurring amount." promptTitle="Recurring amount" prompt="Enter the proposed amount per recurring visit within the editable limit." type="custom">
      <formula1>=OR(N5="",AND(ISNUMBER(N5),N5&gt;=0,N5&lt;=INDIRECT("'Assumptions'!$J$8")))</formula1>
    </dataValidation>
    <dataValidation sqref="O5:O104" showDropDown="0" showInputMessage="1" showErrorMessage="1" allowBlank="0" errorTitle="Check option amount" error="Enter a numeric amount between zero and the maximum option amount." promptTitle="Option amount" prompt="Enter zero or a positive amount within the editable limit." type="custom">
      <formula1>=OR(O5="",AND(ISNUMBER(O5),O5&gt;=0,O5&lt;=INDIRECT("'Assumptions'!$J$9")))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9"/>
  <sheetViews>
    <sheetView showGridLines="0" zoomScale="8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8" customWidth="1" min="3" max="3"/>
    <col width="30" customWidth="1" min="4" max="4"/>
    <col width="30" customWidth="1" min="5" max="5"/>
    <col width="16" customWidth="1" min="6" max="6"/>
    <col width="22" customWidth="1" min="7" max="7"/>
    <col width="22" customWidth="1" min="8" max="8"/>
    <col width="27" customWidth="1" min="9" max="9"/>
    <col width="18" customWidth="1" min="10" max="10"/>
  </cols>
  <sheetData>
    <row r="1" ht="28" customHeight="1">
      <c r="A1" s="1" t="inlineStr">
        <is>
          <t>Proposal Assumptions and Editable Lists</t>
        </is>
      </c>
      <c r="B1" s="27" t="n"/>
      <c r="C1" s="27" t="n"/>
      <c r="D1" s="27" t="n"/>
      <c r="E1" s="27" t="n"/>
      <c r="F1" s="27" t="n"/>
      <c r="G1" s="27" t="n"/>
      <c r="H1" s="27" t="n"/>
      <c r="I1" s="27" t="n"/>
      <c r="J1" s="28" t="n"/>
    </row>
    <row r="2">
      <c r="A2" s="2" t="inlineStr">
        <is>
          <t>Yellow cells are editable. Lists support proposal choices; limits are planning controls and can be changed by the workbook owner.</t>
        </is>
      </c>
    </row>
    <row r="3" ht="35" customHeight="1">
      <c r="A3" s="3" t="inlineStr">
        <is>
          <t>Status</t>
        </is>
      </c>
      <c r="B3" s="3" t="inlineStr">
        <is>
          <t>Frequency</t>
        </is>
      </c>
      <c r="C3" s="3" t="inlineStr">
        <is>
          <t>Planned Recurring Visits</t>
        </is>
      </c>
      <c r="D3" s="3" t="inlineStr">
        <is>
          <t>Service Scope</t>
        </is>
      </c>
      <c r="E3" s="3" t="inlineStr">
        <is>
          <t>Optional Service</t>
        </is>
      </c>
      <c r="F3" s="3" t="inlineStr">
        <is>
          <t>Include Option?</t>
        </is>
      </c>
      <c r="G3" s="3" t="inlineStr">
        <is>
          <t>Technician</t>
        </is>
      </c>
      <c r="H3" s="3" t="inlineStr">
        <is>
          <t>Route</t>
        </is>
      </c>
      <c r="I3" s="3" t="inlineStr">
        <is>
          <t>Limit</t>
        </is>
      </c>
      <c r="J3" s="3" t="inlineStr">
        <is>
          <t>Value</t>
        </is>
      </c>
    </row>
    <row r="4">
      <c r="A4" s="16" t="inlineStr">
        <is>
          <t>Draft</t>
        </is>
      </c>
      <c r="B4" s="16" t="inlineStr">
        <is>
          <t>One-time</t>
        </is>
      </c>
      <c r="C4" s="24" t="n">
        <v>0</v>
      </c>
      <c r="D4" s="16" t="inlineStr">
        <is>
          <t>Exterior perimeter service</t>
        </is>
      </c>
      <c r="E4" s="16" t="inlineStr">
        <is>
          <t>None</t>
        </is>
      </c>
      <c r="F4" s="16" t="inlineStr">
        <is>
          <t>Yes</t>
        </is>
      </c>
      <c r="G4" s="16" t="inlineStr">
        <is>
          <t>Taylor Demo</t>
        </is>
      </c>
      <c r="H4" s="16" t="inlineStr">
        <is>
          <t>Fictional Route A</t>
        </is>
      </c>
      <c r="I4" s="16" t="inlineStr">
        <is>
          <t>Proposal validity days</t>
        </is>
      </c>
      <c r="J4" s="24" t="n">
        <v>30</v>
      </c>
    </row>
    <row r="5">
      <c r="A5" s="16" t="inlineStr">
        <is>
          <t>Sent</t>
        </is>
      </c>
      <c r="B5" s="16" t="inlineStr">
        <is>
          <t>Monthly</t>
        </is>
      </c>
      <c r="C5" s="24" t="n">
        <v>11</v>
      </c>
      <c r="D5" s="16" t="inlineStr">
        <is>
          <t>Interior and exterior service</t>
        </is>
      </c>
      <c r="E5" s="16" t="inlineStr">
        <is>
          <t>Attic observation add-on</t>
        </is>
      </c>
      <c r="F5" s="16" t="inlineStr">
        <is>
          <t>No</t>
        </is>
      </c>
      <c r="G5" s="16" t="inlineStr">
        <is>
          <t>Casey Example</t>
        </is>
      </c>
      <c r="H5" s="16" t="inlineStr">
        <is>
          <t>Fictional Route B</t>
        </is>
      </c>
      <c r="I5" s="16" t="inlineStr">
        <is>
          <t>Earliest proposal date</t>
        </is>
      </c>
      <c r="J5" s="32" t="n">
        <v>45911</v>
      </c>
    </row>
    <row r="6">
      <c r="A6" s="16" t="inlineStr">
        <is>
          <t>Accepted</t>
        </is>
      </c>
      <c r="B6" s="16" t="inlineStr">
        <is>
          <t>Every other month</t>
        </is>
      </c>
      <c r="C6" s="24" t="n">
        <v>5</v>
      </c>
      <c r="D6" s="16" t="inlineStr">
        <is>
          <t>Inspection and exclusion review</t>
        </is>
      </c>
      <c r="E6" s="16" t="inlineStr">
        <is>
          <t>Detached garage add-on</t>
        </is>
      </c>
      <c r="F6" s="12" t="n"/>
      <c r="G6" s="16" t="inlineStr">
        <is>
          <t>Rene Placeholder</t>
        </is>
      </c>
      <c r="H6" s="16" t="inlineStr">
        <is>
          <t>Sample Route C</t>
        </is>
      </c>
      <c r="I6" s="16" t="inlineStr">
        <is>
          <t>Latest proposal date</t>
        </is>
      </c>
      <c r="J6" s="32" t="n">
        <v>47006</v>
      </c>
    </row>
    <row r="7">
      <c r="A7" s="16" t="inlineStr">
        <is>
          <t>Needs Revision</t>
        </is>
      </c>
      <c r="B7" s="16" t="inlineStr">
        <is>
          <t>Quarterly</t>
        </is>
      </c>
      <c r="C7" s="24" t="n">
        <v>3</v>
      </c>
      <c r="D7" s="16" t="inlineStr">
        <is>
          <t>Monitoring service</t>
        </is>
      </c>
      <c r="E7" s="16" t="inlineStr">
        <is>
          <t>Crawlspace observation add-on</t>
        </is>
      </c>
      <c r="F7" s="11" t="n"/>
      <c r="G7" s="16" t="inlineStr">
        <is>
          <t>Jamie Fiction</t>
        </is>
      </c>
      <c r="H7" s="16" t="inlineStr">
        <is>
          <t>Demo Route D</t>
        </is>
      </c>
      <c r="I7" s="16" t="inlineStr">
        <is>
          <t>Maximum initial amount</t>
        </is>
      </c>
      <c r="J7" s="26" t="n">
        <v>5000</v>
      </c>
    </row>
    <row r="8">
      <c r="A8" s="16" t="inlineStr">
        <is>
          <t>Declined</t>
        </is>
      </c>
      <c r="B8" s="16" t="inlineStr">
        <is>
          <t>Semiannual</t>
        </is>
      </c>
      <c r="C8" s="24" t="n">
        <v>1</v>
      </c>
      <c r="D8" s="16" t="inlineStr">
        <is>
          <t>Single-visit service</t>
        </is>
      </c>
      <c r="E8" s="16" t="inlineStr">
        <is>
          <t>Additional follow-up visit</t>
        </is>
      </c>
      <c r="F8" s="12" t="n"/>
      <c r="G8" s="12" t="n"/>
      <c r="H8" s="12" t="n"/>
      <c r="I8" s="16" t="inlineStr">
        <is>
          <t>Maximum recurring amount</t>
        </is>
      </c>
      <c r="J8" s="26" t="n">
        <v>1500</v>
      </c>
    </row>
    <row r="9">
      <c r="A9" s="11" t="n"/>
      <c r="B9" s="11" t="n"/>
      <c r="C9" s="11" t="n"/>
      <c r="D9" s="11" t="n"/>
      <c r="E9" s="11" t="n"/>
      <c r="F9" s="11" t="n"/>
      <c r="G9" s="11" t="n"/>
      <c r="H9" s="11" t="n"/>
      <c r="I9" s="16" t="inlineStr">
        <is>
          <t>Maximum option amount</t>
        </is>
      </c>
      <c r="J9" s="26" t="n">
        <v>3000</v>
      </c>
    </row>
  </sheetData>
  <autoFilter ref="A3:J9"/>
  <mergeCells count="1">
    <mergeCell ref="A1:J1"/>
  </mergeCells>
  <dataValidations count="4">
    <dataValidation sqref="C4:C8" showDropDown="0" showInputMessage="1" showErrorMessage="1" allowBlank="0" errorTitle="Check visit quantity" error="Use zero or a positive whole number." promptTitle="Recurring visit quantity" prompt="Enter zero or a positive whole number." type="whole" operator="greaterThanOrEqual">
      <formula1>0</formula1>
    </dataValidation>
    <dataValidation sqref="J4" showDropDown="0" showInputMessage="1" showErrorMessage="1" allowBlank="0" errorTitle="Check validity period" error="Enter a whole number of at least one." promptTitle="Validity period" prompt="Enter one or more calendar days." type="whole" operator="greaterThanOrEqual">
      <formula1>1</formula1>
    </dataValidation>
    <dataValidation sqref="J5:J6" showDropDown="0" showInputMessage="1" showErrorMessage="1" allowBlank="0" errorTitle="Check date limits" error="Enter valid dates and keep the earliest date on or before the latest date." promptTitle="Proposal date limits" prompt="Keep the earliest date on or before the latest date." type="custom">
      <formula1>=AND(ISNUMBER(J5),$J$5&lt;=$J$6)</formula1>
    </dataValidation>
    <dataValidation sqref="J7:J9" showDropDown="0" showInputMessage="1" showErrorMessage="1" allowBlank="0" errorTitle="Check amount limit" error="Enter zero or a positive numeric amount." promptTitle="Amount limit" prompt="Enter zero or a positive amount.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2026-09-11T06:46:04Z</dcterms:created>
  <dcterms:modified xmlns:dcterms="http://purl.org/dc/terms/" xmlns:xsi="http://www.w3.org/2001/XMLSchema-instance" xsi:type="dcterms:W3CDTF">2026-09-11T06:46:05+00:00Z</dcterms:modified>
</cp:coreProperties>
</file>