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'Estimates'!$A$3:$X$103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6D"/>
      <sz val="9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1F2D33"/>
      <sz val="10"/>
    </font>
    <font>
      <name val="Calibri"/>
      <b val="1"/>
      <color rgb="001F2D33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2" fontId="5" fillId="4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'Summary'!$A$13:$A$17</f>
            </numRef>
          </cat>
          <val>
            <numRef>
              <f>'Summary'!$B$13:$B$17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248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ervicePricingAssumptions" displayName="ServicePricingAssumptions" ref="A4:E9" headerRowCount="1">
  <autoFilter ref="A4:E9"/>
  <tableColumns count="5">
    <tableColumn id="1" name="Service Method"/>
    <tableColumn id="2" name="Base Amount"/>
    <tableColumn id="3" name="Perimeter Rate ($/ft)"/>
    <tableColumn id="4" name="Area Rate ($/sq ft)"/>
    <tableColumn id="5" name="Labor Rate ($/hour)"/>
  </tableColumns>
</table>
</file>

<file path=xl/tables/table2.xml><?xml version="1.0" encoding="utf-8"?>
<table xmlns="http://schemas.openxmlformats.org/spreadsheetml/2006/main" id="2" name="ProductCostAssumptions" displayName="ProductCostAssumptions" ref="G4:J9" headerRowCount="1">
  <autoFilter ref="G4:J9"/>
  <tableColumns count="4">
    <tableColumn id="7" name="Product"/>
    <tableColumn id="8" name="Quantity Unit"/>
    <tableColumn id="9" name="Unit Cost"/>
    <tableColumn id="10" name="Quantity Review Level"/>
  </tableColumns>
</table>
</file>

<file path=xl/tables/table3.xml><?xml version="1.0" encoding="utf-8"?>
<table xmlns="http://schemas.openxmlformats.org/spreadsheetml/2006/main" id="3" name="EstimateReviewSettings" displayName="EstimateReviewSettings" ref="L4:N13" headerRowCount="1">
  <autoFilter ref="L4:N13"/>
  <tableColumns count="3">
    <tableColumn id="12" name="Setting"/>
    <tableColumn id="13" name="Value"/>
    <tableColumn id="14" name="Purpos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8" customHeight="1">
      <c r="A1" s="1" t="inlineStr">
        <is>
          <t>Termite Estimate Summary</t>
        </is>
      </c>
      <c r="B1" s="21" t="n"/>
      <c r="C1" s="21" t="n"/>
      <c r="D1" s="21" t="n"/>
      <c r="E1" s="21" t="n"/>
      <c r="F1" s="21" t="n"/>
      <c r="G1" s="21" t="n"/>
      <c r="H1" s="22" t="n"/>
    </row>
    <row r="2" ht="24" customHeight="1">
      <c r="A2" s="2" t="inlineStr">
        <is>
          <t>Indicators are calculated only from entered estimate rows.</t>
        </is>
      </c>
    </row>
    <row r="3">
      <c r="A3" s="3" t="inlineStr">
        <is>
          <t>Indicator</t>
        </is>
      </c>
      <c r="B3" s="3" t="inlineStr">
        <is>
          <t>Calculated Value</t>
        </is>
      </c>
    </row>
    <row r="4" ht="24" customHeight="1">
      <c r="A4" s="4" t="inlineStr">
        <is>
          <t>Estimate rows entered</t>
        </is>
      </c>
      <c r="B4" s="5">
        <f>COUNTIF(Estimates!$B$4:$B$103,"?*")</f>
        <v/>
      </c>
    </row>
    <row r="5" ht="24" customHeight="1">
      <c r="A5" s="6" t="inlineStr">
        <is>
          <t>Inputs complete</t>
        </is>
      </c>
      <c r="B5" s="7">
        <f>COUNTIF(Estimates!$X$4:$X$103,"Inputs complete")</f>
        <v/>
      </c>
    </row>
    <row r="6" ht="24" customHeight="1">
      <c r="A6" s="4" t="inlineStr">
        <is>
          <t>Rows needing a check</t>
        </is>
      </c>
      <c r="B6" s="5">
        <f>COUNTIF(Estimates!$X$4:$X$103,"Check*")+COUNTIF(Estimates!$X$4:$X$103,"Review*")</f>
        <v/>
      </c>
    </row>
    <row r="7" ht="24" customHeight="1">
      <c r="A7" s="6" t="inlineStr">
        <is>
          <t>Total estimated amount</t>
        </is>
      </c>
      <c r="B7" s="8">
        <f>SUM(Estimates!$W$4:$W$103)</f>
        <v/>
      </c>
    </row>
    <row r="8" ht="24" customHeight="1">
      <c r="A8" s="4" t="inlineStr">
        <is>
          <t>Average estimated amount</t>
        </is>
      </c>
      <c r="B8" s="9">
        <f>IFERROR(AVERAGE(Estimates!$W$4:$W$103),"")</f>
        <v/>
      </c>
    </row>
    <row r="9" ht="24" customHeight="1">
      <c r="A9" s="6" t="inlineStr">
        <is>
          <t>Accepted estimate amount</t>
        </is>
      </c>
      <c r="B9" s="8">
        <f>SUMIF(Estimates!$J$4:$J$103,"Accepted",Estimates!$W$4:$W$103)</f>
        <v/>
      </c>
    </row>
    <row r="10"/>
    <row r="11"/>
    <row r="12">
      <c r="A12" s="10" t="inlineStr">
        <is>
          <t>Status</t>
        </is>
      </c>
      <c r="B12" s="10" t="inlineStr">
        <is>
          <t>Estimate Count</t>
        </is>
      </c>
    </row>
    <row r="13" ht="23" customHeight="1">
      <c r="A13" s="11" t="inlineStr">
        <is>
          <t>Draft</t>
        </is>
      </c>
      <c r="B13" s="7">
        <f>COUNTIF(Estimates!$J$4:$J$103,$A13)</f>
        <v/>
      </c>
    </row>
    <row r="14" ht="23" customHeight="1">
      <c r="A14" s="12" t="inlineStr">
        <is>
          <t>Needs Site Review</t>
        </is>
      </c>
      <c r="B14" s="5">
        <f>COUNTIF(Estimates!$J$4:$J$103,$A14)</f>
        <v/>
      </c>
    </row>
    <row r="15" ht="23" customHeight="1">
      <c r="A15" s="11" t="inlineStr">
        <is>
          <t>Presented</t>
        </is>
      </c>
      <c r="B15" s="7">
        <f>COUNTIF(Estimates!$J$4:$J$103,$A15)</f>
        <v/>
      </c>
    </row>
    <row r="16" ht="23" customHeight="1">
      <c r="A16" s="12" t="inlineStr">
        <is>
          <t>Accepted</t>
        </is>
      </c>
      <c r="B16" s="5">
        <f>COUNTIF(Estimates!$J$4:$J$103,$A16)</f>
        <v/>
      </c>
    </row>
    <row r="17" ht="23" customHeight="1">
      <c r="A17" s="11" t="inlineStr">
        <is>
          <t>Declined</t>
        </is>
      </c>
      <c r="B17" s="7">
        <f>COUNTIF(Estimates!$J$4:$J$103,$A17)</f>
        <v/>
      </c>
    </row>
  </sheetData>
  <mergeCells count="1">
    <mergeCell ref="A1:H1"/>
  </mergeCells>
  <conditionalFormatting sqref="B5">
    <cfRule type="expression" priority="1" dxfId="0">
      <formula>$B$5&gt;0</formula>
    </cfRule>
  </conditionalFormatting>
  <conditionalFormatting sqref="B6">
    <cfRule type="expression" priority="2" dxfId="1">
      <formula>$B$6&gt;0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45" customWidth="1" min="3" max="3"/>
    <col width="28" customWidth="1" min="4" max="4"/>
    <col width="31" customWidth="1" min="5" max="5"/>
    <col width="27" customWidth="1" min="6" max="6"/>
    <col width="28" customWidth="1" min="7" max="7"/>
    <col width="22" customWidth="1" min="8" max="8"/>
    <col width="25" customWidth="1" min="9" max="9"/>
    <col width="19" customWidth="1" min="10" max="10"/>
    <col width="13" customWidth="1" min="11" max="11"/>
    <col width="13" customWidth="1" min="12" max="12"/>
    <col width="15" customWidth="1" min="13" max="13"/>
    <col width="15" customWidth="1" min="14" max="14"/>
    <col width="13" customWidth="1" min="15" max="15"/>
    <col width="17" customWidth="1" min="16" max="16"/>
    <col width="14" customWidth="1" min="17" max="17"/>
    <col width="13" customWidth="1" min="18" max="18"/>
    <col width="17" customWidth="1" min="19" max="19"/>
    <col width="17" customWidth="1" min="20" max="20"/>
    <col width="17" customWidth="1" min="21" max="21"/>
    <col width="16" customWidth="1" min="22" max="22"/>
    <col width="17" customWidth="1" min="23" max="23"/>
    <col width="25" customWidth="1" min="24" max="24"/>
  </cols>
  <sheetData>
    <row r="1" ht="28" customHeight="1">
      <c r="A1" s="1" t="inlineStr">
        <is>
          <t>Termite Treatment Estimate Spreadsheet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  <c r="S1" s="21" t="n"/>
      <c r="T1" s="21" t="n"/>
      <c r="U1" s="21" t="n"/>
      <c r="V1" s="21" t="n"/>
      <c r="W1" s="21" t="n"/>
      <c r="X1" s="22" t="n"/>
    </row>
    <row r="2" ht="26" customHeight="1">
      <c r="A2" s="2" t="inlineStr">
        <is>
          <t>Yellow cells are editable. Input alerts request a human review.</t>
        </is>
      </c>
    </row>
    <row r="3" ht="38" customHeight="1">
      <c r="A3" s="3" t="inlineStr">
        <is>
          <t>Estimate Date</t>
        </is>
      </c>
      <c r="B3" s="3" t="inlineStr">
        <is>
          <t>Customer</t>
        </is>
      </c>
      <c r="C3" s="3" t="inlineStr">
        <is>
          <t>Service Site</t>
        </is>
      </c>
      <c r="D3" s="3" t="inlineStr">
        <is>
          <t>Pest Concern</t>
        </is>
      </c>
      <c r="E3" s="3" t="inlineStr">
        <is>
          <t>Service Method</t>
        </is>
      </c>
      <c r="F3" s="3" t="inlineStr">
        <is>
          <t>Technician</t>
        </is>
      </c>
      <c r="G3" s="3" t="inlineStr">
        <is>
          <t>Product</t>
        </is>
      </c>
      <c r="H3" s="3" t="inlineStr">
        <is>
          <t>Route</t>
        </is>
      </c>
      <c r="I3" s="3" t="inlineStr">
        <is>
          <t>Responsibility</t>
        </is>
      </c>
      <c r="J3" s="3" t="inlineStr">
        <is>
          <t>Status</t>
        </is>
      </c>
      <c r="K3" s="3" t="inlineStr">
        <is>
          <t>Length (ft)</t>
        </is>
      </c>
      <c r="L3" s="3" t="inlineStr">
        <is>
          <t>Width (ft)</t>
        </is>
      </c>
      <c r="M3" s="3" t="inlineStr">
        <is>
          <t>Perimeter (ft)</t>
        </is>
      </c>
      <c r="N3" s="3" t="inlineStr">
        <is>
          <t>Area (sq ft)</t>
        </is>
      </c>
      <c r="O3" s="3" t="inlineStr">
        <is>
          <t>Labor Hours</t>
        </is>
      </c>
      <c r="P3" s="3" t="inlineStr">
        <is>
          <t>Product Quantity</t>
        </is>
      </c>
      <c r="Q3" s="3" t="inlineStr">
        <is>
          <t>Product Unit</t>
        </is>
      </c>
      <c r="R3" s="3" t="inlineStr">
        <is>
          <t>Travel Miles</t>
        </is>
      </c>
      <c r="S3" s="3" t="inlineStr">
        <is>
          <t>Service Amount</t>
        </is>
      </c>
      <c r="T3" s="3" t="inlineStr">
        <is>
          <t>Labor Amount</t>
        </is>
      </c>
      <c r="U3" s="3" t="inlineStr">
        <is>
          <t>Product Amount</t>
        </is>
      </c>
      <c r="V3" s="3" t="inlineStr">
        <is>
          <t>Travel Amount</t>
        </is>
      </c>
      <c r="W3" s="3" t="inlineStr">
        <is>
          <t>Estimate Total</t>
        </is>
      </c>
      <c r="X3" s="3" t="inlineStr">
        <is>
          <t>Input Review</t>
        </is>
      </c>
    </row>
    <row r="4" ht="34" customHeight="1">
      <c r="A4" s="23" t="n">
        <v>46266</v>
      </c>
      <c r="B4" s="14" t="inlineStr">
        <is>
          <t>Fictional Customer Alder</t>
        </is>
      </c>
      <c r="C4" s="14" t="inlineStr">
        <is>
          <t>Fictional Site A, 101 Placeholder Lane, Exampletown, TX 75000</t>
        </is>
      </c>
      <c r="D4" s="14" t="inlineStr">
        <is>
          <t>Subterranean termite concern</t>
        </is>
      </c>
      <c r="E4" s="14" t="inlineStr">
        <is>
          <t>Combined Perimeter and Area</t>
        </is>
      </c>
      <c r="F4" s="14" t="inlineStr">
        <is>
          <t>Fictional Technician Avery</t>
        </is>
      </c>
      <c r="G4" s="14" t="inlineStr">
        <is>
          <t>Fictional Liquid A</t>
        </is>
      </c>
      <c r="H4" s="14" t="inlineStr">
        <is>
          <t>Fictional Route Amber</t>
        </is>
      </c>
      <c r="I4" s="14" t="inlineStr">
        <is>
          <t>Company estimating team</t>
        </is>
      </c>
      <c r="J4" s="14" t="inlineStr">
        <is>
          <t>Presented</t>
        </is>
      </c>
      <c r="K4" s="15" t="n">
        <v>60</v>
      </c>
      <c r="L4" s="15" t="n">
        <v>40</v>
      </c>
      <c r="M4" s="16">
        <f>IF(OR($K4="",$L4=""),"",IFERROR(2*($K4+$L4),""))</f>
        <v/>
      </c>
      <c r="N4" s="16">
        <f>IF(OR($K4="",$L4=""),"",IFERROR($K4*$L4,""))</f>
        <v/>
      </c>
      <c r="O4" s="15" t="n">
        <v>16</v>
      </c>
      <c r="P4" s="15" t="n">
        <v>8.5</v>
      </c>
      <c r="Q4" s="12">
        <f>IF($G4="","",IFERROR(VLOOKUP($G4,Assumptions!$G$5:$J$9,2,FALSE),""))</f>
        <v/>
      </c>
      <c r="R4" s="15" t="n">
        <v>18</v>
      </c>
      <c r="S4" s="9">
        <f>IF(OR($E4="",$M4="",$N4=""),"",IFERROR(VLOOKUP($E4,Assumptions!$A$5:$E$9,2,FALSE)+$M4*VLOOKUP($E4,Assumptions!$A$5:$E$9,3,FALSE)+$N4*VLOOKUP($E4,Assumptions!$A$5:$E$9,4,FALSE),""))</f>
        <v/>
      </c>
      <c r="T4" s="9">
        <f>IF(OR($E4="",$O4=""),"",IFERROR($O4*VLOOKUP($E4,Assumptions!$A$5:$E$9,5,FALSE),""))</f>
        <v/>
      </c>
      <c r="U4" s="9">
        <f>IF(OR($G4="",$P4=""),"",IFERROR($P4*VLOOKUP($G4,Assumptions!$G$5:$J$9,3,FALSE),""))</f>
        <v/>
      </c>
      <c r="V4" s="9">
        <f>IF($R4="","",IFERROR($R4*Assumptions!$M$5,""))</f>
        <v/>
      </c>
      <c r="W4" s="9">
        <f>IF(OR($A4="",$B4="",$C4="",$E4="",$S4=""),"",IFERROR(SUM($S4:$V4),""))</f>
        <v/>
      </c>
      <c r="X4" s="12">
        <f>IF(COUNTA($A4:$L4,$O4:$P4,$R4)=0,"",IFERROR(IF(OR($A4="",$B4="",$C4="",$D4="",$E4="",$J4=""),"Check required details",IF(OR($K4="",$L4="",$K4&lt;=0,$L4&lt;=0),"Check dimensions",IF(IFERROR(VLOOKUP($E4,Assumptions!$A$5:$E$9,2,FALSE),"")="","Check service assumption",IF(AND($G4&lt;&gt;"",IFERROR(VLOOKUP($G4,Assumptions!$G$5:$J$9,2,FALSE),"")=""),"Check product assumption",IF(AND($G4&lt;&gt;"",OR($P4="",$P4&lt;=0)),"Check product quantity",IF(AND($G4="",$P4&lt;&gt;""),"Check product selection",IF($O4&gt;Assumptions!$M$6,"Review labor hours",IF($R4&gt;Assumptions!$M$7,"Review travel miles",IF(AND($G4&lt;&gt;"",$P4&lt;&gt;"",$P4&gt;IFERROR(VLOOKUP($G4,Assumptions!$G$5:$J$9,4,FALSE),1E+99)),"Review product quantity","Inputs complete"))))))))),"Check numeric entries"))</f>
        <v/>
      </c>
    </row>
    <row r="5" ht="34" customHeight="1">
      <c r="A5" s="23" t="n">
        <v>46267</v>
      </c>
      <c r="B5" s="14" t="inlineStr">
        <is>
          <t>Fictional Customer Birch</t>
        </is>
      </c>
      <c r="C5" s="14" t="inlineStr">
        <is>
          <t>Fictional Site B, 202 Imaginary Court, Sampleville, FL 32000</t>
        </is>
      </c>
      <c r="D5" s="14" t="inlineStr">
        <is>
          <t>Termite activity unconfirmed</t>
        </is>
      </c>
      <c r="E5" s="14" t="inlineStr">
        <is>
          <t>Perimeter-Based Estimate</t>
        </is>
      </c>
      <c r="F5" s="14" t="inlineStr">
        <is>
          <t>Fictional Technician Blake</t>
        </is>
      </c>
      <c r="G5" s="14" t="inlineStr">
        <is>
          <t>Fictional Liquid A</t>
        </is>
      </c>
      <c r="H5" s="14" t="inlineStr">
        <is>
          <t>Fictional Route Blue</t>
        </is>
      </c>
      <c r="I5" s="14" t="inlineStr">
        <is>
          <t>Customer provides access</t>
        </is>
      </c>
      <c r="J5" s="14" t="inlineStr">
        <is>
          <t>Accepted</t>
        </is>
      </c>
      <c r="K5" s="15" t="n">
        <v>45</v>
      </c>
      <c r="L5" s="15" t="n">
        <v>30</v>
      </c>
      <c r="M5" s="17">
        <f>IF(OR($K5="",$L5=""),"",IFERROR(2*($K5+$L5),""))</f>
        <v/>
      </c>
      <c r="N5" s="17">
        <f>IF(OR($K5="",$L5=""),"",IFERROR($K5*$L5,""))</f>
        <v/>
      </c>
      <c r="O5" s="15" t="n">
        <v>12</v>
      </c>
      <c r="P5" s="15" t="n">
        <v>5</v>
      </c>
      <c r="Q5" s="11">
        <f>IF($G5="","",IFERROR(VLOOKUP($G5,Assumptions!$G$5:$J$9,2,FALSE),""))</f>
        <v/>
      </c>
      <c r="R5" s="15" t="n">
        <v>24</v>
      </c>
      <c r="S5" s="8">
        <f>IF(OR($E5="",$M5="",$N5=""),"",IFERROR(VLOOKUP($E5,Assumptions!$A$5:$E$9,2,FALSE)+$M5*VLOOKUP($E5,Assumptions!$A$5:$E$9,3,FALSE)+$N5*VLOOKUP($E5,Assumptions!$A$5:$E$9,4,FALSE),""))</f>
        <v/>
      </c>
      <c r="T5" s="8">
        <f>IF(OR($E5="",$O5=""),"",IFERROR($O5*VLOOKUP($E5,Assumptions!$A$5:$E$9,5,FALSE),""))</f>
        <v/>
      </c>
      <c r="U5" s="8">
        <f>IF(OR($G5="",$P5=""),"",IFERROR($P5*VLOOKUP($G5,Assumptions!$G$5:$J$9,3,FALSE),""))</f>
        <v/>
      </c>
      <c r="V5" s="8">
        <f>IF($R5="","",IFERROR($R5*Assumptions!$M$5,""))</f>
        <v/>
      </c>
      <c r="W5" s="8">
        <f>IF(OR($A5="",$B5="",$C5="",$E5="",$S5=""),"",IFERROR(SUM($S5:$V5),""))</f>
        <v/>
      </c>
      <c r="X5" s="11">
        <f>IF(COUNTA($A5:$L5,$O5:$P5,$R5)=0,"",IFERROR(IF(OR($A5="",$B5="",$C5="",$D5="",$E5="",$J5=""),"Check required details",IF(OR($K5="",$L5="",$K5&lt;=0,$L5&lt;=0),"Check dimensions",IF(IFERROR(VLOOKUP($E5,Assumptions!$A$5:$E$9,2,FALSE),"")="","Check service assumption",IF(AND($G5&lt;&gt;"",IFERROR(VLOOKUP($G5,Assumptions!$G$5:$J$9,2,FALSE),"")=""),"Check product assumption",IF(AND($G5&lt;&gt;"",OR($P5="",$P5&lt;=0)),"Check product quantity",IF(AND($G5="",$P5&lt;&gt;""),"Check product selection",IF($O5&gt;Assumptions!$M$6,"Review labor hours",IF($R5&gt;Assumptions!$M$7,"Review travel miles",IF(AND($G5&lt;&gt;"",$P5&lt;&gt;"",$P5&gt;IFERROR(VLOOKUP($G5,Assumptions!$G$5:$J$9,4,FALSE),1E+99)),"Review product quantity","Inputs complete"))))))))),"Check numeric entries"))</f>
        <v/>
      </c>
    </row>
    <row r="6" ht="34" customHeight="1">
      <c r="A6" s="23" t="n">
        <v>46268</v>
      </c>
      <c r="B6" s="14" t="inlineStr">
        <is>
          <t>Fictional Customer Cypress</t>
        </is>
      </c>
      <c r="C6" s="14" t="inlineStr">
        <is>
          <t>Fictional Site C, 303 Example Drive, Fiction City, AZ 85000</t>
        </is>
      </c>
      <c r="D6" s="14" t="inlineStr">
        <is>
          <t>Drywood termite concern</t>
        </is>
      </c>
      <c r="E6" s="14" t="inlineStr">
        <is>
          <t>Area-Based Estimate</t>
        </is>
      </c>
      <c r="F6" s="14" t="inlineStr">
        <is>
          <t>Fictional Technician Casey</t>
        </is>
      </c>
      <c r="G6" s="14" t="inlineStr">
        <is>
          <t>Fictional Foam B</t>
        </is>
      </c>
      <c r="H6" s="14" t="inlineStr">
        <is>
          <t>Fictional Route Copper</t>
        </is>
      </c>
      <c r="I6" s="14" t="inlineStr">
        <is>
          <t>Shared follow-up</t>
        </is>
      </c>
      <c r="J6" s="14" t="inlineStr">
        <is>
          <t>Presented</t>
        </is>
      </c>
      <c r="K6" s="15" t="n">
        <v>38</v>
      </c>
      <c r="L6" s="15" t="n">
        <v>28</v>
      </c>
      <c r="M6" s="16">
        <f>IF(OR($K6="",$L6=""),"",IFERROR(2*($K6+$L6),""))</f>
        <v/>
      </c>
      <c r="N6" s="16">
        <f>IF(OR($K6="",$L6=""),"",IFERROR($K6*$L6,""))</f>
        <v/>
      </c>
      <c r="O6" s="15" t="n">
        <v>14</v>
      </c>
      <c r="P6" s="15" t="n">
        <v>64</v>
      </c>
      <c r="Q6" s="12">
        <f>IF($G6="","",IFERROR(VLOOKUP($G6,Assumptions!$G$5:$J$9,2,FALSE),""))</f>
        <v/>
      </c>
      <c r="R6" s="15" t="n">
        <v>12</v>
      </c>
      <c r="S6" s="9">
        <f>IF(OR($E6="",$M6="",$N6=""),"",IFERROR(VLOOKUP($E6,Assumptions!$A$5:$E$9,2,FALSE)+$M6*VLOOKUP($E6,Assumptions!$A$5:$E$9,3,FALSE)+$N6*VLOOKUP($E6,Assumptions!$A$5:$E$9,4,FALSE),""))</f>
        <v/>
      </c>
      <c r="T6" s="9">
        <f>IF(OR($E6="",$O6=""),"",IFERROR($O6*VLOOKUP($E6,Assumptions!$A$5:$E$9,5,FALSE),""))</f>
        <v/>
      </c>
      <c r="U6" s="9">
        <f>IF(OR($G6="",$P6=""),"",IFERROR($P6*VLOOKUP($G6,Assumptions!$G$5:$J$9,3,FALSE),""))</f>
        <v/>
      </c>
      <c r="V6" s="9">
        <f>IF($R6="","",IFERROR($R6*Assumptions!$M$5,""))</f>
        <v/>
      </c>
      <c r="W6" s="9">
        <f>IF(OR($A6="",$B6="",$C6="",$E6="",$S6=""),"",IFERROR(SUM($S6:$V6),""))</f>
        <v/>
      </c>
      <c r="X6" s="12">
        <f>IF(COUNTA($A6:$L6,$O6:$P6,$R6)=0,"",IFERROR(IF(OR($A6="",$B6="",$C6="",$D6="",$E6="",$J6=""),"Check required details",IF(OR($K6="",$L6="",$K6&lt;=0,$L6&lt;=0),"Check dimensions",IF(IFERROR(VLOOKUP($E6,Assumptions!$A$5:$E$9,2,FALSE),"")="","Check service assumption",IF(AND($G6&lt;&gt;"",IFERROR(VLOOKUP($G6,Assumptions!$G$5:$J$9,2,FALSE),"")=""),"Check product assumption",IF(AND($G6&lt;&gt;"",OR($P6="",$P6&lt;=0)),"Check product quantity",IF(AND($G6="",$P6&lt;&gt;""),"Check product selection",IF($O6&gt;Assumptions!$M$6,"Review labor hours",IF($R6&gt;Assumptions!$M$7,"Review travel miles",IF(AND($G6&lt;&gt;"",$P6&lt;&gt;"",$P6&gt;IFERROR(VLOOKUP($G6,Assumptions!$G$5:$J$9,4,FALSE),1E+99)),"Review product quantity","Inputs complete"))))))))),"Check numeric entries"))</f>
        <v/>
      </c>
    </row>
    <row r="7" ht="34" customHeight="1">
      <c r="A7" s="23" t="n">
        <v>46269</v>
      </c>
      <c r="B7" s="14" t="inlineStr">
        <is>
          <t>Fictional Juniper Works LLC</t>
        </is>
      </c>
      <c r="C7" s="14" t="inlineStr">
        <is>
          <t>Fictional Site D, 404 Mockingbird Way, Test Harbor, GA 30000</t>
        </is>
      </c>
      <c r="D7" s="14" t="inlineStr">
        <is>
          <t>Wood damage review</t>
        </is>
      </c>
      <c r="E7" s="14" t="inlineStr">
        <is>
          <t>Combined Perimeter and Area</t>
        </is>
      </c>
      <c r="F7" s="14" t="inlineStr">
        <is>
          <t>Fictional Technician Drew</t>
        </is>
      </c>
      <c r="G7" s="14" t="inlineStr">
        <is>
          <t>Fictional Station Part E</t>
        </is>
      </c>
      <c r="H7" s="14" t="inlineStr">
        <is>
          <t>Fictional Route Delta</t>
        </is>
      </c>
      <c r="I7" s="14" t="inlineStr">
        <is>
          <t>Company estimating team</t>
        </is>
      </c>
      <c r="J7" s="14" t="inlineStr">
        <is>
          <t>Accepted</t>
        </is>
      </c>
      <c r="K7" s="15" t="n">
        <v>72</v>
      </c>
      <c r="L7" s="15" t="n">
        <v>46</v>
      </c>
      <c r="M7" s="17">
        <f>IF(OR($K7="",$L7=""),"",IFERROR(2*($K7+$L7),""))</f>
        <v/>
      </c>
      <c r="N7" s="17">
        <f>IF(OR($K7="",$L7=""),"",IFERROR($K7*$L7,""))</f>
        <v/>
      </c>
      <c r="O7" s="15" t="n">
        <v>24</v>
      </c>
      <c r="P7" s="15" t="n">
        <v>32</v>
      </c>
      <c r="Q7" s="11">
        <f>IF($G7="","",IFERROR(VLOOKUP($G7,Assumptions!$G$5:$J$9,2,FALSE),""))</f>
        <v/>
      </c>
      <c r="R7" s="15" t="n">
        <v>36</v>
      </c>
      <c r="S7" s="8">
        <f>IF(OR($E7="",$M7="",$N7=""),"",IFERROR(VLOOKUP($E7,Assumptions!$A$5:$E$9,2,FALSE)+$M7*VLOOKUP($E7,Assumptions!$A$5:$E$9,3,FALSE)+$N7*VLOOKUP($E7,Assumptions!$A$5:$E$9,4,FALSE),""))</f>
        <v/>
      </c>
      <c r="T7" s="8">
        <f>IF(OR($E7="",$O7=""),"",IFERROR($O7*VLOOKUP($E7,Assumptions!$A$5:$E$9,5,FALSE),""))</f>
        <v/>
      </c>
      <c r="U7" s="8">
        <f>IF(OR($G7="",$P7=""),"",IFERROR($P7*VLOOKUP($G7,Assumptions!$G$5:$J$9,3,FALSE),""))</f>
        <v/>
      </c>
      <c r="V7" s="8">
        <f>IF($R7="","",IFERROR($R7*Assumptions!$M$5,""))</f>
        <v/>
      </c>
      <c r="W7" s="8">
        <f>IF(OR($A7="",$B7="",$C7="",$E7="",$S7=""),"",IFERROR(SUM($S7:$V7),""))</f>
        <v/>
      </c>
      <c r="X7" s="11">
        <f>IF(COUNTA($A7:$L7,$O7:$P7,$R7)=0,"",IFERROR(IF(OR($A7="",$B7="",$C7="",$D7="",$E7="",$J7=""),"Check required details",IF(OR($K7="",$L7="",$K7&lt;=0,$L7&lt;=0),"Check dimensions",IF(IFERROR(VLOOKUP($E7,Assumptions!$A$5:$E$9,2,FALSE),"")="","Check service assumption",IF(AND($G7&lt;&gt;"",IFERROR(VLOOKUP($G7,Assumptions!$G$5:$J$9,2,FALSE),"")=""),"Check product assumption",IF(AND($G7&lt;&gt;"",OR($P7="",$P7&lt;=0)),"Check product quantity",IF(AND($G7="",$P7&lt;&gt;""),"Check product selection",IF($O7&gt;Assumptions!$M$6,"Review labor hours",IF($R7&gt;Assumptions!$M$7,"Review travel miles",IF(AND($G7&lt;&gt;"",$P7&lt;&gt;"",$P7&gt;IFERROR(VLOOKUP($G7,Assumptions!$G$5:$J$9,4,FALSE),1E+99)),"Review product quantity","Inputs complete"))))))))),"Check numeric entries"))</f>
        <v/>
      </c>
    </row>
    <row r="8" ht="34" customHeight="1">
      <c r="A8" s="23" t="n">
        <v>46270</v>
      </c>
      <c r="B8" s="14" t="inlineStr">
        <is>
          <t>Fictional Customer Elm</t>
        </is>
      </c>
      <c r="C8" s="14" t="inlineStr">
        <is>
          <t>Fictional Site E, 505 Fictional Avenue, Demo Springs, CA 90000</t>
        </is>
      </c>
      <c r="D8" s="14" t="inlineStr">
        <is>
          <t>Termite activity unconfirmed</t>
        </is>
      </c>
      <c r="E8" s="14" t="inlineStr">
        <is>
          <t>Custom Inspection Scope</t>
        </is>
      </c>
      <c r="F8" s="14" t="inlineStr">
        <is>
          <t>Fictional Technician Avery</t>
        </is>
      </c>
      <c r="G8" s="14" t="n"/>
      <c r="H8" s="14" t="inlineStr">
        <is>
          <t>Fictional Route Amber</t>
        </is>
      </c>
      <c r="I8" s="14" t="inlineStr">
        <is>
          <t>To confirm</t>
        </is>
      </c>
      <c r="J8" s="14" t="inlineStr">
        <is>
          <t>Declined</t>
        </is>
      </c>
      <c r="K8" s="15" t="n">
        <v>30</v>
      </c>
      <c r="L8" s="15" t="n">
        <v>24</v>
      </c>
      <c r="M8" s="16">
        <f>IF(OR($K8="",$L8=""),"",IFERROR(2*($K8+$L8),""))</f>
        <v/>
      </c>
      <c r="N8" s="16">
        <f>IF(OR($K8="",$L8=""),"",IFERROR($K8*$L8,""))</f>
        <v/>
      </c>
      <c r="O8" s="15" t="n">
        <v>3.5</v>
      </c>
      <c r="P8" s="15" t="n"/>
      <c r="Q8" s="12">
        <f>IF($G8="","",IFERROR(VLOOKUP($G8,Assumptions!$G$5:$J$9,2,FALSE),""))</f>
        <v/>
      </c>
      <c r="R8" s="15" t="n">
        <v>10</v>
      </c>
      <c r="S8" s="9">
        <f>IF(OR($E8="",$M8="",$N8=""),"",IFERROR(VLOOKUP($E8,Assumptions!$A$5:$E$9,2,FALSE)+$M8*VLOOKUP($E8,Assumptions!$A$5:$E$9,3,FALSE)+$N8*VLOOKUP($E8,Assumptions!$A$5:$E$9,4,FALSE),""))</f>
        <v/>
      </c>
      <c r="T8" s="9">
        <f>IF(OR($E8="",$O8=""),"",IFERROR($O8*VLOOKUP($E8,Assumptions!$A$5:$E$9,5,FALSE),""))</f>
        <v/>
      </c>
      <c r="U8" s="9">
        <f>IF(OR($G8="",$P8=""),"",IFERROR($P8*VLOOKUP($G8,Assumptions!$G$5:$J$9,3,FALSE),""))</f>
        <v/>
      </c>
      <c r="V8" s="9">
        <f>IF($R8="","",IFERROR($R8*Assumptions!$M$5,""))</f>
        <v/>
      </c>
      <c r="W8" s="9">
        <f>IF(OR($A8="",$B8="",$C8="",$E8="",$S8=""),"",IFERROR(SUM($S8:$V8),""))</f>
        <v/>
      </c>
      <c r="X8" s="12">
        <f>IF(COUNTA($A8:$L8,$O8:$P8,$R8)=0,"",IFERROR(IF(OR($A8="",$B8="",$C8="",$D8="",$E8="",$J8=""),"Check required details",IF(OR($K8="",$L8="",$K8&lt;=0,$L8&lt;=0),"Check dimensions",IF(IFERROR(VLOOKUP($E8,Assumptions!$A$5:$E$9,2,FALSE),"")="","Check service assumption",IF(AND($G8&lt;&gt;"",IFERROR(VLOOKUP($G8,Assumptions!$G$5:$J$9,2,FALSE),"")=""),"Check product assumption",IF(AND($G8&lt;&gt;"",OR($P8="",$P8&lt;=0)),"Check product quantity",IF(AND($G8="",$P8&lt;&gt;""),"Check product selection",IF($O8&gt;Assumptions!$M$6,"Review labor hours",IF($R8&gt;Assumptions!$M$7,"Review travel miles",IF(AND($G8&lt;&gt;"",$P8&lt;&gt;"",$P8&gt;IFERROR(VLOOKUP($G8,Assumptions!$G$5:$J$9,4,FALSE),1E+99)),"Review product quantity","Inputs complete"))))))))),"Check numeric entries"))</f>
        <v/>
      </c>
    </row>
    <row r="9" ht="34" customHeight="1">
      <c r="A9" s="23" t="n">
        <v>46023</v>
      </c>
      <c r="B9" s="14" t="inlineStr">
        <is>
          <t>Fictional Customer Fir</t>
        </is>
      </c>
      <c r="C9" s="14" t="inlineStr">
        <is>
          <t>Fictional Site F, 606 Placeholder Road, Modeltown, NV 89000</t>
        </is>
      </c>
      <c r="D9" s="14" t="inlineStr">
        <is>
          <t>Subterranean termite concern</t>
        </is>
      </c>
      <c r="E9" s="14" t="inlineStr">
        <is>
          <t>Localized Scope Estimate</t>
        </is>
      </c>
      <c r="F9" s="14" t="inlineStr">
        <is>
          <t>Fictional Technician Blake</t>
        </is>
      </c>
      <c r="G9" s="14" t="inlineStr">
        <is>
          <t>Fictional Dust C</t>
        </is>
      </c>
      <c r="H9" s="14" t="inlineStr">
        <is>
          <t>Fictional Route Blue</t>
        </is>
      </c>
      <c r="I9" s="14" t="inlineStr">
        <is>
          <t>Customer provides access</t>
        </is>
      </c>
      <c r="J9" s="14" t="inlineStr">
        <is>
          <t>Needs Site Review</t>
        </is>
      </c>
      <c r="K9" s="15" t="n">
        <v>36</v>
      </c>
      <c r="L9" s="15" t="n">
        <v>22</v>
      </c>
      <c r="M9" s="17">
        <f>IF(OR($K9="",$L9=""),"",IFERROR(2*($K9+$L9),""))</f>
        <v/>
      </c>
      <c r="N9" s="17">
        <f>IF(OR($K9="",$L9=""),"",IFERROR($K9*$L9,""))</f>
        <v/>
      </c>
      <c r="O9" s="15" t="n">
        <v>40</v>
      </c>
      <c r="P9" s="15" t="n">
        <v>30</v>
      </c>
      <c r="Q9" s="11">
        <f>IF($G9="","",IFERROR(VLOOKUP($G9,Assumptions!$G$5:$J$9,2,FALSE),""))</f>
        <v/>
      </c>
      <c r="R9" s="15" t="n">
        <v>200</v>
      </c>
      <c r="S9" s="8">
        <f>IF(OR($E9="",$M9="",$N9=""),"",IFERROR(VLOOKUP($E9,Assumptions!$A$5:$E$9,2,FALSE)+$M9*VLOOKUP($E9,Assumptions!$A$5:$E$9,3,FALSE)+$N9*VLOOKUP($E9,Assumptions!$A$5:$E$9,4,FALSE),""))</f>
        <v/>
      </c>
      <c r="T9" s="8">
        <f>IF(OR($E9="",$O9=""),"",IFERROR($O9*VLOOKUP($E9,Assumptions!$A$5:$E$9,5,FALSE),""))</f>
        <v/>
      </c>
      <c r="U9" s="8">
        <f>IF(OR($G9="",$P9=""),"",IFERROR($P9*VLOOKUP($G9,Assumptions!$G$5:$J$9,3,FALSE),""))</f>
        <v/>
      </c>
      <c r="V9" s="8">
        <f>IF($R9="","",IFERROR($R9*Assumptions!$M$5,""))</f>
        <v/>
      </c>
      <c r="W9" s="8">
        <f>IF(OR($A9="",$B9="",$C9="",$E9="",$S9=""),"",IFERROR(SUM($S9:$V9),""))</f>
        <v/>
      </c>
      <c r="X9" s="11">
        <f>IF(COUNTA($A9:$L9,$O9:$P9,$R9)=0,"",IFERROR(IF(OR($A9="",$B9="",$C9="",$D9="",$E9="",$J9=""),"Check required details",IF(OR($K9="",$L9="",$K9&lt;=0,$L9&lt;=0),"Check dimensions",IF(IFERROR(VLOOKUP($E9,Assumptions!$A$5:$E$9,2,FALSE),"")="","Check service assumption",IF(AND($G9&lt;&gt;"",IFERROR(VLOOKUP($G9,Assumptions!$G$5:$J$9,2,FALSE),"")=""),"Check product assumption",IF(AND($G9&lt;&gt;"",OR($P9="",$P9&lt;=0)),"Check product quantity",IF(AND($G9="",$P9&lt;&gt;""),"Check product selection",IF($O9&gt;Assumptions!$M$6,"Review labor hours",IF($R9&gt;Assumptions!$M$7,"Review travel miles",IF(AND($G9&lt;&gt;"",$P9&lt;&gt;"",$P9&gt;IFERROR(VLOOKUP($G9,Assumptions!$G$5:$J$9,4,FALSE),1E+99)),"Review product quantity","Inputs complete"))))))))),"Check numeric entries"))</f>
        <v/>
      </c>
    </row>
    <row r="10" ht="34" customHeight="1">
      <c r="A10" s="23" t="n">
        <v>46272</v>
      </c>
      <c r="B10" s="14" t="inlineStr">
        <is>
          <t>Fictional Customer Grove</t>
        </is>
      </c>
      <c r="C10" s="14" t="inlineStr">
        <is>
          <t>Fictional Site G, 707 Imaginary Street, Prototype, NC 27000</t>
        </is>
      </c>
      <c r="D10" s="14" t="inlineStr">
        <is>
          <t>Drywood termite concern</t>
        </is>
      </c>
      <c r="E10" s="14" t="inlineStr">
        <is>
          <t>Area-Based Estimate</t>
        </is>
      </c>
      <c r="F10" s="14" t="inlineStr">
        <is>
          <t>Fictional Technician Casey</t>
        </is>
      </c>
      <c r="G10" s="14" t="inlineStr">
        <is>
          <t>Fictional Foam B</t>
        </is>
      </c>
      <c r="H10" s="14" t="inlineStr">
        <is>
          <t>Fictional Route Copper</t>
        </is>
      </c>
      <c r="I10" s="14" t="inlineStr">
        <is>
          <t>Shared follow-up</t>
        </is>
      </c>
      <c r="J10" s="14" t="inlineStr">
        <is>
          <t>Draft</t>
        </is>
      </c>
      <c r="K10" s="15" t="n">
        <v>52</v>
      </c>
      <c r="L10" s="15" t="n">
        <v>35</v>
      </c>
      <c r="M10" s="16">
        <f>IF(OR($K10="",$L10=""),"",IFERROR(2*($K10+$L10),""))</f>
        <v/>
      </c>
      <c r="N10" s="16">
        <f>IF(OR($K10="",$L10=""),"",IFERROR($K10*$L10,""))</f>
        <v/>
      </c>
      <c r="O10" s="15" t="n">
        <v>18</v>
      </c>
      <c r="P10" s="15" t="n">
        <v>175</v>
      </c>
      <c r="Q10" s="12">
        <f>IF($G10="","",IFERROR(VLOOKUP($G10,Assumptions!$G$5:$J$9,2,FALSE),""))</f>
        <v/>
      </c>
      <c r="R10" s="15" t="n">
        <v>28</v>
      </c>
      <c r="S10" s="9">
        <f>IF(OR($E10="",$M10="",$N10=""),"",IFERROR(VLOOKUP($E10,Assumptions!$A$5:$E$9,2,FALSE)+$M10*VLOOKUP($E10,Assumptions!$A$5:$E$9,3,FALSE)+$N10*VLOOKUP($E10,Assumptions!$A$5:$E$9,4,FALSE),""))</f>
        <v/>
      </c>
      <c r="T10" s="9">
        <f>IF(OR($E10="",$O10=""),"",IFERROR($O10*VLOOKUP($E10,Assumptions!$A$5:$E$9,5,FALSE),""))</f>
        <v/>
      </c>
      <c r="U10" s="9">
        <f>IF(OR($G10="",$P10=""),"",IFERROR($P10*VLOOKUP($G10,Assumptions!$G$5:$J$9,3,FALSE),""))</f>
        <v/>
      </c>
      <c r="V10" s="9">
        <f>IF($R10="","",IFERROR($R10*Assumptions!$M$5,""))</f>
        <v/>
      </c>
      <c r="W10" s="9">
        <f>IF(OR($A10="",$B10="",$C10="",$E10="",$S10=""),"",IFERROR(SUM($S10:$V10),""))</f>
        <v/>
      </c>
      <c r="X10" s="12">
        <f>IF(COUNTA($A10:$L10,$O10:$P10,$R10)=0,"",IFERROR(IF(OR($A10="",$B10="",$C10="",$D10="",$E10="",$J10=""),"Check required details",IF(OR($K10="",$L10="",$K10&lt;=0,$L10&lt;=0),"Check dimensions",IF(IFERROR(VLOOKUP($E10,Assumptions!$A$5:$E$9,2,FALSE),"")="","Check service assumption",IF(AND($G10&lt;&gt;"",IFERROR(VLOOKUP($G10,Assumptions!$G$5:$J$9,2,FALSE),"")=""),"Check product assumption",IF(AND($G10&lt;&gt;"",OR($P10="",$P10&lt;=0)),"Check product quantity",IF(AND($G10="",$P10&lt;&gt;""),"Check product selection",IF($O10&gt;Assumptions!$M$6,"Review labor hours",IF($R10&gt;Assumptions!$M$7,"Review travel miles",IF(AND($G10&lt;&gt;"",$P10&lt;&gt;"",$P10&gt;IFERROR(VLOOKUP($G10,Assumptions!$G$5:$J$9,4,FALSE),1E+99)),"Review product quantity","Inputs complete"))))))))),"Check numeric entries"))</f>
        <v/>
      </c>
    </row>
    <row r="11" ht="34" customHeight="1">
      <c r="A11" s="23" t="n">
        <v>46273</v>
      </c>
      <c r="B11" s="14" t="inlineStr">
        <is>
          <t>Fictional Customer Hazel</t>
        </is>
      </c>
      <c r="C11" s="14" t="inlineStr">
        <is>
          <t>Fictional Site H, 808 Sample Circle, Example Bay, SC 29000</t>
        </is>
      </c>
      <c r="D11" s="14" t="inlineStr">
        <is>
          <t>Subterranean termite concern</t>
        </is>
      </c>
      <c r="E11" s="14" t="inlineStr">
        <is>
          <t>Perimeter-Based Estimate</t>
        </is>
      </c>
      <c r="F11" s="14" t="inlineStr">
        <is>
          <t>Fictional Technician Drew</t>
        </is>
      </c>
      <c r="G11" s="14" t="inlineStr">
        <is>
          <t>Fictional Liquid A</t>
        </is>
      </c>
      <c r="H11" s="14" t="inlineStr">
        <is>
          <t>Fictional Route Delta</t>
        </is>
      </c>
      <c r="I11" s="14" t="inlineStr">
        <is>
          <t>Company estimating team</t>
        </is>
      </c>
      <c r="J11" s="14" t="inlineStr">
        <is>
          <t>Presented</t>
        </is>
      </c>
      <c r="K11" s="15" t="n">
        <v>50</v>
      </c>
      <c r="L11" s="15" t="n">
        <v>34</v>
      </c>
      <c r="M11" s="17">
        <f>IF(OR($K11="",$L11=""),"",IFERROR(2*($K11+$L11),""))</f>
        <v/>
      </c>
      <c r="N11" s="17">
        <f>IF(OR($K11="",$L11=""),"",IFERROR($K11*$L11,""))</f>
        <v/>
      </c>
      <c r="O11" s="15" t="n">
        <v>15</v>
      </c>
      <c r="P11" s="15" t="n">
        <v>7</v>
      </c>
      <c r="Q11" s="11">
        <f>IF($G11="","",IFERROR(VLOOKUP($G11,Assumptions!$G$5:$J$9,2,FALSE),""))</f>
        <v/>
      </c>
      <c r="R11" s="15" t="n">
        <v>201</v>
      </c>
      <c r="S11" s="8">
        <f>IF(OR($E11="",$M11="",$N11=""),"",IFERROR(VLOOKUP($E11,Assumptions!$A$5:$E$9,2,FALSE)+$M11*VLOOKUP($E11,Assumptions!$A$5:$E$9,3,FALSE)+$N11*VLOOKUP($E11,Assumptions!$A$5:$E$9,4,FALSE),""))</f>
        <v/>
      </c>
      <c r="T11" s="8">
        <f>IF(OR($E11="",$O11=""),"",IFERROR($O11*VLOOKUP($E11,Assumptions!$A$5:$E$9,5,FALSE),""))</f>
        <v/>
      </c>
      <c r="U11" s="8">
        <f>IF(OR($G11="",$P11=""),"",IFERROR($P11*VLOOKUP($G11,Assumptions!$G$5:$J$9,3,FALSE),""))</f>
        <v/>
      </c>
      <c r="V11" s="8">
        <f>IF($R11="","",IFERROR($R11*Assumptions!$M$5,""))</f>
        <v/>
      </c>
      <c r="W11" s="8">
        <f>IF(OR($A11="",$B11="",$C11="",$E11="",$S11=""),"",IFERROR(SUM($S11:$V11),""))</f>
        <v/>
      </c>
      <c r="X11" s="11">
        <f>IF(COUNTA($A11:$L11,$O11:$P11,$R11)=0,"",IFERROR(IF(OR($A11="",$B11="",$C11="",$D11="",$E11="",$J11=""),"Check required details",IF(OR($K11="",$L11="",$K11&lt;=0,$L11&lt;=0),"Check dimensions",IF(IFERROR(VLOOKUP($E11,Assumptions!$A$5:$E$9,2,FALSE),"")="","Check service assumption",IF(AND($G11&lt;&gt;"",IFERROR(VLOOKUP($G11,Assumptions!$G$5:$J$9,2,FALSE),"")=""),"Check product assumption",IF(AND($G11&lt;&gt;"",OR($P11="",$P11&lt;=0)),"Check product quantity",IF(AND($G11="",$P11&lt;&gt;""),"Check product selection",IF($O11&gt;Assumptions!$M$6,"Review labor hours",IF($R11&gt;Assumptions!$M$7,"Review travel miles",IF(AND($G11&lt;&gt;"",$P11&lt;&gt;"",$P11&gt;IFERROR(VLOOKUP($G11,Assumptions!$G$5:$J$9,4,FALSE),1E+99)),"Review product quantity","Inputs complete"))))))))),"Check numeric entries"))</f>
        <v/>
      </c>
    </row>
    <row r="12" ht="34" customHeight="1">
      <c r="A12" s="23" t="n">
        <v>46274</v>
      </c>
      <c r="B12" s="14" t="inlineStr">
        <is>
          <t>Fictional Customer Ivy</t>
        </is>
      </c>
      <c r="C12" s="14" t="inlineStr">
        <is>
          <t>Fictional Site I, 909 Demonstration Trail, Fiction Point, OK 73000</t>
        </is>
      </c>
      <c r="D12" s="14" t="inlineStr">
        <is>
          <t>Wood damage review</t>
        </is>
      </c>
      <c r="E12" s="14" t="inlineStr">
        <is>
          <t>Localized Scope Estimate</t>
        </is>
      </c>
      <c r="F12" s="14" t="inlineStr">
        <is>
          <t>Fictional Technician Avery</t>
        </is>
      </c>
      <c r="G12" s="14" t="inlineStr">
        <is>
          <t>Fictional Wood Blend D</t>
        </is>
      </c>
      <c r="H12" s="14" t="inlineStr">
        <is>
          <t>Fictional Route Amber</t>
        </is>
      </c>
      <c r="I12" s="14" t="inlineStr">
        <is>
          <t>Customer provides access</t>
        </is>
      </c>
      <c r="J12" s="14" t="inlineStr">
        <is>
          <t>Needs Site Review</t>
        </is>
      </c>
      <c r="K12" s="15" t="n">
        <v>42</v>
      </c>
      <c r="L12" s="15" t="n">
        <v>31</v>
      </c>
      <c r="M12" s="16">
        <f>IF(OR($K12="",$L12=""),"",IFERROR(2*($K12+$L12),""))</f>
        <v/>
      </c>
      <c r="N12" s="16">
        <f>IF(OR($K12="",$L12=""),"",IFERROR($K12*$L12,""))</f>
        <v/>
      </c>
      <c r="O12" s="15" t="n">
        <v>41</v>
      </c>
      <c r="P12" s="15" t="n">
        <v>20</v>
      </c>
      <c r="Q12" s="12">
        <f>IF($G12="","",IFERROR(VLOOKUP($G12,Assumptions!$G$5:$J$9,2,FALSE),""))</f>
        <v/>
      </c>
      <c r="R12" s="15" t="n">
        <v>42</v>
      </c>
      <c r="S12" s="9">
        <f>IF(OR($E12="",$M12="",$N12=""),"",IFERROR(VLOOKUP($E12,Assumptions!$A$5:$E$9,2,FALSE)+$M12*VLOOKUP($E12,Assumptions!$A$5:$E$9,3,FALSE)+$N12*VLOOKUP($E12,Assumptions!$A$5:$E$9,4,FALSE),""))</f>
        <v/>
      </c>
      <c r="T12" s="9">
        <f>IF(OR($E12="",$O12=""),"",IFERROR($O12*VLOOKUP($E12,Assumptions!$A$5:$E$9,5,FALSE),""))</f>
        <v/>
      </c>
      <c r="U12" s="9">
        <f>IF(OR($G12="",$P12=""),"",IFERROR($P12*VLOOKUP($G12,Assumptions!$G$5:$J$9,3,FALSE),""))</f>
        <v/>
      </c>
      <c r="V12" s="9">
        <f>IF($R12="","",IFERROR($R12*Assumptions!$M$5,""))</f>
        <v/>
      </c>
      <c r="W12" s="9">
        <f>IF(OR($A12="",$B12="",$C12="",$E12="",$S12=""),"",IFERROR(SUM($S12:$V12),""))</f>
        <v/>
      </c>
      <c r="X12" s="12">
        <f>IF(COUNTA($A12:$L12,$O12:$P12,$R12)=0,"",IFERROR(IF(OR($A12="",$B12="",$C12="",$D12="",$E12="",$J12=""),"Check required details",IF(OR($K12="",$L12="",$K12&lt;=0,$L12&lt;=0),"Check dimensions",IF(IFERROR(VLOOKUP($E12,Assumptions!$A$5:$E$9,2,FALSE),"")="","Check service assumption",IF(AND($G12&lt;&gt;"",IFERROR(VLOOKUP($G12,Assumptions!$G$5:$J$9,2,FALSE),"")=""),"Check product assumption",IF(AND($G12&lt;&gt;"",OR($P12="",$P12&lt;=0)),"Check product quantity",IF(AND($G12="",$P12&lt;&gt;""),"Check product selection",IF($O12&gt;Assumptions!$M$6,"Review labor hours",IF($R12&gt;Assumptions!$M$7,"Review travel miles",IF(AND($G12&lt;&gt;"",$P12&lt;&gt;"",$P12&gt;IFERROR(VLOOKUP($G12,Assumptions!$G$5:$J$9,4,FALSE),1E+99)),"Review product quantity","Inputs complete"))))))))),"Check numeric entries"))</f>
        <v/>
      </c>
    </row>
    <row r="13" ht="34" customHeight="1">
      <c r="A13" s="23" t="n">
        <v>46752</v>
      </c>
      <c r="B13" s="14" t="inlineStr">
        <is>
          <t>Fictional Customer Laurel</t>
        </is>
      </c>
      <c r="C13" s="14" t="inlineStr">
        <is>
          <t>Fictional Site J, 1001 Mock Lane, Sample Junction, NM 87000</t>
        </is>
      </c>
      <c r="D13" s="14" t="inlineStr">
        <is>
          <t>Termite activity unconfirmed</t>
        </is>
      </c>
      <c r="E13" s="14" t="inlineStr">
        <is>
          <t>Combined Perimeter and Area</t>
        </is>
      </c>
      <c r="F13" s="14" t="inlineStr">
        <is>
          <t>Fictional Technician Blake</t>
        </is>
      </c>
      <c r="G13" s="14" t="inlineStr">
        <is>
          <t>Fictional Liquid A</t>
        </is>
      </c>
      <c r="H13" s="14" t="inlineStr">
        <is>
          <t>Fictional Route Blue</t>
        </is>
      </c>
      <c r="I13" s="14" t="inlineStr">
        <is>
          <t>To confirm</t>
        </is>
      </c>
      <c r="J13" s="14" t="inlineStr">
        <is>
          <t>Draft</t>
        </is>
      </c>
      <c r="K13" s="15" t="n">
        <v>55</v>
      </c>
      <c r="L13" s="15" t="n">
        <v>37</v>
      </c>
      <c r="M13" s="17">
        <f>IF(OR($K13="",$L13=""),"",IFERROR(2*($K13+$L13),""))</f>
        <v/>
      </c>
      <c r="N13" s="17">
        <f>IF(OR($K13="",$L13=""),"",IFERROR($K13*$L13,""))</f>
        <v/>
      </c>
      <c r="O13" s="15" t="n">
        <v>17</v>
      </c>
      <c r="P13" s="15" t="n"/>
      <c r="Q13" s="11">
        <f>IF($G13="","",IFERROR(VLOOKUP($G13,Assumptions!$G$5:$J$9,2,FALSE),""))</f>
        <v/>
      </c>
      <c r="R13" s="15" t="n">
        <v>20</v>
      </c>
      <c r="S13" s="8">
        <f>IF(OR($E13="",$M13="",$N13=""),"",IFERROR(VLOOKUP($E13,Assumptions!$A$5:$E$9,2,FALSE)+$M13*VLOOKUP($E13,Assumptions!$A$5:$E$9,3,FALSE)+$N13*VLOOKUP($E13,Assumptions!$A$5:$E$9,4,FALSE),""))</f>
        <v/>
      </c>
      <c r="T13" s="8">
        <f>IF(OR($E13="",$O13=""),"",IFERROR($O13*VLOOKUP($E13,Assumptions!$A$5:$E$9,5,FALSE),""))</f>
        <v/>
      </c>
      <c r="U13" s="8">
        <f>IF(OR($G13="",$P13=""),"",IFERROR($P13*VLOOKUP($G13,Assumptions!$G$5:$J$9,3,FALSE),""))</f>
        <v/>
      </c>
      <c r="V13" s="8">
        <f>IF($R13="","",IFERROR($R13*Assumptions!$M$5,""))</f>
        <v/>
      </c>
      <c r="W13" s="8">
        <f>IF(OR($A13="",$B13="",$C13="",$E13="",$S13=""),"",IFERROR(SUM($S13:$V13),""))</f>
        <v/>
      </c>
      <c r="X13" s="11">
        <f>IF(COUNTA($A13:$L13,$O13:$P13,$R13)=0,"",IFERROR(IF(OR($A13="",$B13="",$C13="",$D13="",$E13="",$J13=""),"Check required details",IF(OR($K13="",$L13="",$K13&lt;=0,$L13&lt;=0),"Check dimensions",IF(IFERROR(VLOOKUP($E13,Assumptions!$A$5:$E$9,2,FALSE),"")="","Check service assumption",IF(AND($G13&lt;&gt;"",IFERROR(VLOOKUP($G13,Assumptions!$G$5:$J$9,2,FALSE),"")=""),"Check product assumption",IF(AND($G13&lt;&gt;"",OR($P13="",$P13&lt;=0)),"Check product quantity",IF(AND($G13="",$P13&lt;&gt;""),"Check product selection",IF($O13&gt;Assumptions!$M$6,"Review labor hours",IF($R13&gt;Assumptions!$M$7,"Review travel miles",IF(AND($G13&lt;&gt;"",$P13&lt;&gt;"",$P13&gt;IFERROR(VLOOKUP($G13,Assumptions!$G$5:$J$9,4,FALSE),1E+99)),"Review product quantity","Inputs complete"))))))))),"Check numeric entries"))</f>
        <v/>
      </c>
    </row>
    <row r="14" ht="34" customHeight="1">
      <c r="A14" s="23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5" t="n"/>
      <c r="L14" s="15" t="n"/>
      <c r="M14" s="16">
        <f>IF(OR($K14="",$L14=""),"",IFERROR(2*($K14+$L14),""))</f>
        <v/>
      </c>
      <c r="N14" s="16">
        <f>IF(OR($K14="",$L14=""),"",IFERROR($K14*$L14,""))</f>
        <v/>
      </c>
      <c r="O14" s="15" t="n"/>
      <c r="P14" s="15" t="n"/>
      <c r="Q14" s="12">
        <f>IF($G14="","",IFERROR(VLOOKUP($G14,Assumptions!$G$5:$J$9,2,FALSE),""))</f>
        <v/>
      </c>
      <c r="R14" s="15" t="n"/>
      <c r="S14" s="9">
        <f>IF(OR($E14="",$M14="",$N14=""),"",IFERROR(VLOOKUP($E14,Assumptions!$A$5:$E$9,2,FALSE)+$M14*VLOOKUP($E14,Assumptions!$A$5:$E$9,3,FALSE)+$N14*VLOOKUP($E14,Assumptions!$A$5:$E$9,4,FALSE),""))</f>
        <v/>
      </c>
      <c r="T14" s="9">
        <f>IF(OR($E14="",$O14=""),"",IFERROR($O14*VLOOKUP($E14,Assumptions!$A$5:$E$9,5,FALSE),""))</f>
        <v/>
      </c>
      <c r="U14" s="9">
        <f>IF(OR($G14="",$P14=""),"",IFERROR($P14*VLOOKUP($G14,Assumptions!$G$5:$J$9,3,FALSE),""))</f>
        <v/>
      </c>
      <c r="V14" s="9">
        <f>IF($R14="","",IFERROR($R14*Assumptions!$M$5,""))</f>
        <v/>
      </c>
      <c r="W14" s="9">
        <f>IF(OR($A14="",$B14="",$C14="",$E14="",$S14=""),"",IFERROR(SUM($S14:$V14),""))</f>
        <v/>
      </c>
      <c r="X14" s="12">
        <f>IF(COUNTA($A14:$L14,$O14:$P14,$R14)=0,"",IFERROR(IF(OR($A14="",$B14="",$C14="",$D14="",$E14="",$J14=""),"Check required details",IF(OR($K14="",$L14="",$K14&lt;=0,$L14&lt;=0),"Check dimensions",IF(IFERROR(VLOOKUP($E14,Assumptions!$A$5:$E$9,2,FALSE),"")="","Check service assumption",IF(AND($G14&lt;&gt;"",IFERROR(VLOOKUP($G14,Assumptions!$G$5:$J$9,2,FALSE),"")=""),"Check product assumption",IF(AND($G14&lt;&gt;"",OR($P14="",$P14&lt;=0)),"Check product quantity",IF(AND($G14="",$P14&lt;&gt;""),"Check product selection",IF($O14&gt;Assumptions!$M$6,"Review labor hours",IF($R14&gt;Assumptions!$M$7,"Review travel miles",IF(AND($G14&lt;&gt;"",$P14&lt;&gt;"",$P14&gt;IFERROR(VLOOKUP($G14,Assumptions!$G$5:$J$9,4,FALSE),1E+99)),"Review product quantity","Inputs complete"))))))))),"Check numeric entries"))</f>
        <v/>
      </c>
    </row>
    <row r="15" ht="34" customHeight="1">
      <c r="A15" s="2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5" t="n"/>
      <c r="L15" s="15" t="n"/>
      <c r="M15" s="17">
        <f>IF(OR($K15="",$L15=""),"",IFERROR(2*($K15+$L15),""))</f>
        <v/>
      </c>
      <c r="N15" s="17">
        <f>IF(OR($K15="",$L15=""),"",IFERROR($K15*$L15,""))</f>
        <v/>
      </c>
      <c r="O15" s="15" t="n"/>
      <c r="P15" s="15" t="n"/>
      <c r="Q15" s="11">
        <f>IF($G15="","",IFERROR(VLOOKUP($G15,Assumptions!$G$5:$J$9,2,FALSE),""))</f>
        <v/>
      </c>
      <c r="R15" s="15" t="n"/>
      <c r="S15" s="8">
        <f>IF(OR($E15="",$M15="",$N15=""),"",IFERROR(VLOOKUP($E15,Assumptions!$A$5:$E$9,2,FALSE)+$M15*VLOOKUP($E15,Assumptions!$A$5:$E$9,3,FALSE)+$N15*VLOOKUP($E15,Assumptions!$A$5:$E$9,4,FALSE),""))</f>
        <v/>
      </c>
      <c r="T15" s="8">
        <f>IF(OR($E15="",$O15=""),"",IFERROR($O15*VLOOKUP($E15,Assumptions!$A$5:$E$9,5,FALSE),""))</f>
        <v/>
      </c>
      <c r="U15" s="8">
        <f>IF(OR($G15="",$P15=""),"",IFERROR($P15*VLOOKUP($G15,Assumptions!$G$5:$J$9,3,FALSE),""))</f>
        <v/>
      </c>
      <c r="V15" s="8">
        <f>IF($R15="","",IFERROR($R15*Assumptions!$M$5,""))</f>
        <v/>
      </c>
      <c r="W15" s="8">
        <f>IF(OR($A15="",$B15="",$C15="",$E15="",$S15=""),"",IFERROR(SUM($S15:$V15),""))</f>
        <v/>
      </c>
      <c r="X15" s="11">
        <f>IF(COUNTA($A15:$L15,$O15:$P15,$R15)=0,"",IFERROR(IF(OR($A15="",$B15="",$C15="",$D15="",$E15="",$J15=""),"Check required details",IF(OR($K15="",$L15="",$K15&lt;=0,$L15&lt;=0),"Check dimensions",IF(IFERROR(VLOOKUP($E15,Assumptions!$A$5:$E$9,2,FALSE),"")="","Check service assumption",IF(AND($G15&lt;&gt;"",IFERROR(VLOOKUP($G15,Assumptions!$G$5:$J$9,2,FALSE),"")=""),"Check product assumption",IF(AND($G15&lt;&gt;"",OR($P15="",$P15&lt;=0)),"Check product quantity",IF(AND($G15="",$P15&lt;&gt;""),"Check product selection",IF($O15&gt;Assumptions!$M$6,"Review labor hours",IF($R15&gt;Assumptions!$M$7,"Review travel miles",IF(AND($G15&lt;&gt;"",$P15&lt;&gt;"",$P15&gt;IFERROR(VLOOKUP($G15,Assumptions!$G$5:$J$9,4,FALSE),1E+99)),"Review product quantity","Inputs complete"))))))))),"Check numeric entries"))</f>
        <v/>
      </c>
    </row>
    <row r="16" ht="34" customHeight="1">
      <c r="A16" s="23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5" t="n"/>
      <c r="L16" s="15" t="n"/>
      <c r="M16" s="16">
        <f>IF(OR($K16="",$L16=""),"",IFERROR(2*($K16+$L16),""))</f>
        <v/>
      </c>
      <c r="N16" s="16">
        <f>IF(OR($K16="",$L16=""),"",IFERROR($K16*$L16,""))</f>
        <v/>
      </c>
      <c r="O16" s="15" t="n"/>
      <c r="P16" s="15" t="n"/>
      <c r="Q16" s="12">
        <f>IF($G16="","",IFERROR(VLOOKUP($G16,Assumptions!$G$5:$J$9,2,FALSE),""))</f>
        <v/>
      </c>
      <c r="R16" s="15" t="n"/>
      <c r="S16" s="9">
        <f>IF(OR($E16="",$M16="",$N16=""),"",IFERROR(VLOOKUP($E16,Assumptions!$A$5:$E$9,2,FALSE)+$M16*VLOOKUP($E16,Assumptions!$A$5:$E$9,3,FALSE)+$N16*VLOOKUP($E16,Assumptions!$A$5:$E$9,4,FALSE),""))</f>
        <v/>
      </c>
      <c r="T16" s="9">
        <f>IF(OR($E16="",$O16=""),"",IFERROR($O16*VLOOKUP($E16,Assumptions!$A$5:$E$9,5,FALSE),""))</f>
        <v/>
      </c>
      <c r="U16" s="9">
        <f>IF(OR($G16="",$P16=""),"",IFERROR($P16*VLOOKUP($G16,Assumptions!$G$5:$J$9,3,FALSE),""))</f>
        <v/>
      </c>
      <c r="V16" s="9">
        <f>IF($R16="","",IFERROR($R16*Assumptions!$M$5,""))</f>
        <v/>
      </c>
      <c r="W16" s="9">
        <f>IF(OR($A16="",$B16="",$C16="",$E16="",$S16=""),"",IFERROR(SUM($S16:$V16),""))</f>
        <v/>
      </c>
      <c r="X16" s="12">
        <f>IF(COUNTA($A16:$L16,$O16:$P16,$R16)=0,"",IFERROR(IF(OR($A16="",$B16="",$C16="",$D16="",$E16="",$J16=""),"Check required details",IF(OR($K16="",$L16="",$K16&lt;=0,$L16&lt;=0),"Check dimensions",IF(IFERROR(VLOOKUP($E16,Assumptions!$A$5:$E$9,2,FALSE),"")="","Check service assumption",IF(AND($G16&lt;&gt;"",IFERROR(VLOOKUP($G16,Assumptions!$G$5:$J$9,2,FALSE),"")=""),"Check product assumption",IF(AND($G16&lt;&gt;"",OR($P16="",$P16&lt;=0)),"Check product quantity",IF(AND($G16="",$P16&lt;&gt;""),"Check product selection",IF($O16&gt;Assumptions!$M$6,"Review labor hours",IF($R16&gt;Assumptions!$M$7,"Review travel miles",IF(AND($G16&lt;&gt;"",$P16&lt;&gt;"",$P16&gt;IFERROR(VLOOKUP($G16,Assumptions!$G$5:$J$9,4,FALSE),1E+99)),"Review product quantity","Inputs complete"))))))))),"Check numeric entries"))</f>
        <v/>
      </c>
    </row>
    <row r="17" ht="34" customHeight="1">
      <c r="A17" s="23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5" t="n"/>
      <c r="L17" s="15" t="n"/>
      <c r="M17" s="17">
        <f>IF(OR($K17="",$L17=""),"",IFERROR(2*($K17+$L17),""))</f>
        <v/>
      </c>
      <c r="N17" s="17">
        <f>IF(OR($K17="",$L17=""),"",IFERROR($K17*$L17,""))</f>
        <v/>
      </c>
      <c r="O17" s="15" t="n"/>
      <c r="P17" s="15" t="n"/>
      <c r="Q17" s="11">
        <f>IF($G17="","",IFERROR(VLOOKUP($G17,Assumptions!$G$5:$J$9,2,FALSE),""))</f>
        <v/>
      </c>
      <c r="R17" s="15" t="n"/>
      <c r="S17" s="8">
        <f>IF(OR($E17="",$M17="",$N17=""),"",IFERROR(VLOOKUP($E17,Assumptions!$A$5:$E$9,2,FALSE)+$M17*VLOOKUP($E17,Assumptions!$A$5:$E$9,3,FALSE)+$N17*VLOOKUP($E17,Assumptions!$A$5:$E$9,4,FALSE),""))</f>
        <v/>
      </c>
      <c r="T17" s="8">
        <f>IF(OR($E17="",$O17=""),"",IFERROR($O17*VLOOKUP($E17,Assumptions!$A$5:$E$9,5,FALSE),""))</f>
        <v/>
      </c>
      <c r="U17" s="8">
        <f>IF(OR($G17="",$P17=""),"",IFERROR($P17*VLOOKUP($G17,Assumptions!$G$5:$J$9,3,FALSE),""))</f>
        <v/>
      </c>
      <c r="V17" s="8">
        <f>IF($R17="","",IFERROR($R17*Assumptions!$M$5,""))</f>
        <v/>
      </c>
      <c r="W17" s="8">
        <f>IF(OR($A17="",$B17="",$C17="",$E17="",$S17=""),"",IFERROR(SUM($S17:$V17),""))</f>
        <v/>
      </c>
      <c r="X17" s="11">
        <f>IF(COUNTA($A17:$L17,$O17:$P17,$R17)=0,"",IFERROR(IF(OR($A17="",$B17="",$C17="",$D17="",$E17="",$J17=""),"Check required details",IF(OR($K17="",$L17="",$K17&lt;=0,$L17&lt;=0),"Check dimensions",IF(IFERROR(VLOOKUP($E17,Assumptions!$A$5:$E$9,2,FALSE),"")="","Check service assumption",IF(AND($G17&lt;&gt;"",IFERROR(VLOOKUP($G17,Assumptions!$G$5:$J$9,2,FALSE),"")=""),"Check product assumption",IF(AND($G17&lt;&gt;"",OR($P17="",$P17&lt;=0)),"Check product quantity",IF(AND($G17="",$P17&lt;&gt;""),"Check product selection",IF($O17&gt;Assumptions!$M$6,"Review labor hours",IF($R17&gt;Assumptions!$M$7,"Review travel miles",IF(AND($G17&lt;&gt;"",$P17&lt;&gt;"",$P17&gt;IFERROR(VLOOKUP($G17,Assumptions!$G$5:$J$9,4,FALSE),1E+99)),"Review product quantity","Inputs complete"))))))))),"Check numeric entries"))</f>
        <v/>
      </c>
    </row>
    <row r="18" ht="34" customHeight="1">
      <c r="A18" s="23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5" t="n"/>
      <c r="L18" s="15" t="n"/>
      <c r="M18" s="16">
        <f>IF(OR($K18="",$L18=""),"",IFERROR(2*($K18+$L18),""))</f>
        <v/>
      </c>
      <c r="N18" s="16">
        <f>IF(OR($K18="",$L18=""),"",IFERROR($K18*$L18,""))</f>
        <v/>
      </c>
      <c r="O18" s="15" t="n"/>
      <c r="P18" s="15" t="n"/>
      <c r="Q18" s="12">
        <f>IF($G18="","",IFERROR(VLOOKUP($G18,Assumptions!$G$5:$J$9,2,FALSE),""))</f>
        <v/>
      </c>
      <c r="R18" s="15" t="n"/>
      <c r="S18" s="9">
        <f>IF(OR($E18="",$M18="",$N18=""),"",IFERROR(VLOOKUP($E18,Assumptions!$A$5:$E$9,2,FALSE)+$M18*VLOOKUP($E18,Assumptions!$A$5:$E$9,3,FALSE)+$N18*VLOOKUP($E18,Assumptions!$A$5:$E$9,4,FALSE),""))</f>
        <v/>
      </c>
      <c r="T18" s="9">
        <f>IF(OR($E18="",$O18=""),"",IFERROR($O18*VLOOKUP($E18,Assumptions!$A$5:$E$9,5,FALSE),""))</f>
        <v/>
      </c>
      <c r="U18" s="9">
        <f>IF(OR($G18="",$P18=""),"",IFERROR($P18*VLOOKUP($G18,Assumptions!$G$5:$J$9,3,FALSE),""))</f>
        <v/>
      </c>
      <c r="V18" s="9">
        <f>IF($R18="","",IFERROR($R18*Assumptions!$M$5,""))</f>
        <v/>
      </c>
      <c r="W18" s="9">
        <f>IF(OR($A18="",$B18="",$C18="",$E18="",$S18=""),"",IFERROR(SUM($S18:$V18),""))</f>
        <v/>
      </c>
      <c r="X18" s="12">
        <f>IF(COUNTA($A18:$L18,$O18:$P18,$R18)=0,"",IFERROR(IF(OR($A18="",$B18="",$C18="",$D18="",$E18="",$J18=""),"Check required details",IF(OR($K18="",$L18="",$K18&lt;=0,$L18&lt;=0),"Check dimensions",IF(IFERROR(VLOOKUP($E18,Assumptions!$A$5:$E$9,2,FALSE),"")="","Check service assumption",IF(AND($G18&lt;&gt;"",IFERROR(VLOOKUP($G18,Assumptions!$G$5:$J$9,2,FALSE),"")=""),"Check product assumption",IF(AND($G18&lt;&gt;"",OR($P18="",$P18&lt;=0)),"Check product quantity",IF(AND($G18="",$P18&lt;&gt;""),"Check product selection",IF($O18&gt;Assumptions!$M$6,"Review labor hours",IF($R18&gt;Assumptions!$M$7,"Review travel miles",IF(AND($G18&lt;&gt;"",$P18&lt;&gt;"",$P18&gt;IFERROR(VLOOKUP($G18,Assumptions!$G$5:$J$9,4,FALSE),1E+99)),"Review product quantity","Inputs complete"))))))))),"Check numeric entries"))</f>
        <v/>
      </c>
    </row>
    <row r="19" ht="34" customHeight="1">
      <c r="A19" s="23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5" t="n"/>
      <c r="L19" s="15" t="n"/>
      <c r="M19" s="17">
        <f>IF(OR($K19="",$L19=""),"",IFERROR(2*($K19+$L19),""))</f>
        <v/>
      </c>
      <c r="N19" s="17">
        <f>IF(OR($K19="",$L19=""),"",IFERROR($K19*$L19,""))</f>
        <v/>
      </c>
      <c r="O19" s="15" t="n"/>
      <c r="P19" s="15" t="n"/>
      <c r="Q19" s="11">
        <f>IF($G19="","",IFERROR(VLOOKUP($G19,Assumptions!$G$5:$J$9,2,FALSE),""))</f>
        <v/>
      </c>
      <c r="R19" s="15" t="n"/>
      <c r="S19" s="8">
        <f>IF(OR($E19="",$M19="",$N19=""),"",IFERROR(VLOOKUP($E19,Assumptions!$A$5:$E$9,2,FALSE)+$M19*VLOOKUP($E19,Assumptions!$A$5:$E$9,3,FALSE)+$N19*VLOOKUP($E19,Assumptions!$A$5:$E$9,4,FALSE),""))</f>
        <v/>
      </c>
      <c r="T19" s="8">
        <f>IF(OR($E19="",$O19=""),"",IFERROR($O19*VLOOKUP($E19,Assumptions!$A$5:$E$9,5,FALSE),""))</f>
        <v/>
      </c>
      <c r="U19" s="8">
        <f>IF(OR($G19="",$P19=""),"",IFERROR($P19*VLOOKUP($G19,Assumptions!$G$5:$J$9,3,FALSE),""))</f>
        <v/>
      </c>
      <c r="V19" s="8">
        <f>IF($R19="","",IFERROR($R19*Assumptions!$M$5,""))</f>
        <v/>
      </c>
      <c r="W19" s="8">
        <f>IF(OR($A19="",$B19="",$C19="",$E19="",$S19=""),"",IFERROR(SUM($S19:$V19),""))</f>
        <v/>
      </c>
      <c r="X19" s="11">
        <f>IF(COUNTA($A19:$L19,$O19:$P19,$R19)=0,"",IFERROR(IF(OR($A19="",$B19="",$C19="",$D19="",$E19="",$J19=""),"Check required details",IF(OR($K19="",$L19="",$K19&lt;=0,$L19&lt;=0),"Check dimensions",IF(IFERROR(VLOOKUP($E19,Assumptions!$A$5:$E$9,2,FALSE),"")="","Check service assumption",IF(AND($G19&lt;&gt;"",IFERROR(VLOOKUP($G19,Assumptions!$G$5:$J$9,2,FALSE),"")=""),"Check product assumption",IF(AND($G19&lt;&gt;"",OR($P19="",$P19&lt;=0)),"Check product quantity",IF(AND($G19="",$P19&lt;&gt;""),"Check product selection",IF($O19&gt;Assumptions!$M$6,"Review labor hours",IF($R19&gt;Assumptions!$M$7,"Review travel miles",IF(AND($G19&lt;&gt;"",$P19&lt;&gt;"",$P19&gt;IFERROR(VLOOKUP($G19,Assumptions!$G$5:$J$9,4,FALSE),1E+99)),"Review product quantity","Inputs complete"))))))))),"Check numeric entries"))</f>
        <v/>
      </c>
    </row>
    <row r="20" ht="34" customHeight="1">
      <c r="A20" s="23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5" t="n"/>
      <c r="L20" s="15" t="n"/>
      <c r="M20" s="16">
        <f>IF(OR($K20="",$L20=""),"",IFERROR(2*($K20+$L20),""))</f>
        <v/>
      </c>
      <c r="N20" s="16">
        <f>IF(OR($K20="",$L20=""),"",IFERROR($K20*$L20,""))</f>
        <v/>
      </c>
      <c r="O20" s="15" t="n"/>
      <c r="P20" s="15" t="n"/>
      <c r="Q20" s="12">
        <f>IF($G20="","",IFERROR(VLOOKUP($G20,Assumptions!$G$5:$J$9,2,FALSE),""))</f>
        <v/>
      </c>
      <c r="R20" s="15" t="n"/>
      <c r="S20" s="9">
        <f>IF(OR($E20="",$M20="",$N20=""),"",IFERROR(VLOOKUP($E20,Assumptions!$A$5:$E$9,2,FALSE)+$M20*VLOOKUP($E20,Assumptions!$A$5:$E$9,3,FALSE)+$N20*VLOOKUP($E20,Assumptions!$A$5:$E$9,4,FALSE),""))</f>
        <v/>
      </c>
      <c r="T20" s="9">
        <f>IF(OR($E20="",$O20=""),"",IFERROR($O20*VLOOKUP($E20,Assumptions!$A$5:$E$9,5,FALSE),""))</f>
        <v/>
      </c>
      <c r="U20" s="9">
        <f>IF(OR($G20="",$P20=""),"",IFERROR($P20*VLOOKUP($G20,Assumptions!$G$5:$J$9,3,FALSE),""))</f>
        <v/>
      </c>
      <c r="V20" s="9">
        <f>IF($R20="","",IFERROR($R20*Assumptions!$M$5,""))</f>
        <v/>
      </c>
      <c r="W20" s="9">
        <f>IF(OR($A20="",$B20="",$C20="",$E20="",$S20=""),"",IFERROR(SUM($S20:$V20),""))</f>
        <v/>
      </c>
      <c r="X20" s="12">
        <f>IF(COUNTA($A20:$L20,$O20:$P20,$R20)=0,"",IFERROR(IF(OR($A20="",$B20="",$C20="",$D20="",$E20="",$J20=""),"Check required details",IF(OR($K20="",$L20="",$K20&lt;=0,$L20&lt;=0),"Check dimensions",IF(IFERROR(VLOOKUP($E20,Assumptions!$A$5:$E$9,2,FALSE),"")="","Check service assumption",IF(AND($G20&lt;&gt;"",IFERROR(VLOOKUP($G20,Assumptions!$G$5:$J$9,2,FALSE),"")=""),"Check product assumption",IF(AND($G20&lt;&gt;"",OR($P20="",$P20&lt;=0)),"Check product quantity",IF(AND($G20="",$P20&lt;&gt;""),"Check product selection",IF($O20&gt;Assumptions!$M$6,"Review labor hours",IF($R20&gt;Assumptions!$M$7,"Review travel miles",IF(AND($G20&lt;&gt;"",$P20&lt;&gt;"",$P20&gt;IFERROR(VLOOKUP($G20,Assumptions!$G$5:$J$9,4,FALSE),1E+99)),"Review product quantity","Inputs complete"))))))))),"Check numeric entries"))</f>
        <v/>
      </c>
    </row>
    <row r="21" ht="34" customHeight="1">
      <c r="A21" s="23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5" t="n"/>
      <c r="L21" s="15" t="n"/>
      <c r="M21" s="17">
        <f>IF(OR($K21="",$L21=""),"",IFERROR(2*($K21+$L21),""))</f>
        <v/>
      </c>
      <c r="N21" s="17">
        <f>IF(OR($K21="",$L21=""),"",IFERROR($K21*$L21,""))</f>
        <v/>
      </c>
      <c r="O21" s="15" t="n"/>
      <c r="P21" s="15" t="n"/>
      <c r="Q21" s="11">
        <f>IF($G21="","",IFERROR(VLOOKUP($G21,Assumptions!$G$5:$J$9,2,FALSE),""))</f>
        <v/>
      </c>
      <c r="R21" s="15" t="n"/>
      <c r="S21" s="8">
        <f>IF(OR($E21="",$M21="",$N21=""),"",IFERROR(VLOOKUP($E21,Assumptions!$A$5:$E$9,2,FALSE)+$M21*VLOOKUP($E21,Assumptions!$A$5:$E$9,3,FALSE)+$N21*VLOOKUP($E21,Assumptions!$A$5:$E$9,4,FALSE),""))</f>
        <v/>
      </c>
      <c r="T21" s="8">
        <f>IF(OR($E21="",$O21=""),"",IFERROR($O21*VLOOKUP($E21,Assumptions!$A$5:$E$9,5,FALSE),""))</f>
        <v/>
      </c>
      <c r="U21" s="8">
        <f>IF(OR($G21="",$P21=""),"",IFERROR($P21*VLOOKUP($G21,Assumptions!$G$5:$J$9,3,FALSE),""))</f>
        <v/>
      </c>
      <c r="V21" s="8">
        <f>IF($R21="","",IFERROR($R21*Assumptions!$M$5,""))</f>
        <v/>
      </c>
      <c r="W21" s="8">
        <f>IF(OR($A21="",$B21="",$C21="",$E21="",$S21=""),"",IFERROR(SUM($S21:$V21),""))</f>
        <v/>
      </c>
      <c r="X21" s="11">
        <f>IF(COUNTA($A21:$L21,$O21:$P21,$R21)=0,"",IFERROR(IF(OR($A21="",$B21="",$C21="",$D21="",$E21="",$J21=""),"Check required details",IF(OR($K21="",$L21="",$K21&lt;=0,$L21&lt;=0),"Check dimensions",IF(IFERROR(VLOOKUP($E21,Assumptions!$A$5:$E$9,2,FALSE),"")="","Check service assumption",IF(AND($G21&lt;&gt;"",IFERROR(VLOOKUP($G21,Assumptions!$G$5:$J$9,2,FALSE),"")=""),"Check product assumption",IF(AND($G21&lt;&gt;"",OR($P21="",$P21&lt;=0)),"Check product quantity",IF(AND($G21="",$P21&lt;&gt;""),"Check product selection",IF($O21&gt;Assumptions!$M$6,"Review labor hours",IF($R21&gt;Assumptions!$M$7,"Review travel miles",IF(AND($G21&lt;&gt;"",$P21&lt;&gt;"",$P21&gt;IFERROR(VLOOKUP($G21,Assumptions!$G$5:$J$9,4,FALSE),1E+99)),"Review product quantity","Inputs complete"))))))))),"Check numeric entries"))</f>
        <v/>
      </c>
    </row>
    <row r="22" ht="34" customHeight="1">
      <c r="A22" s="23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5" t="n"/>
      <c r="L22" s="15" t="n"/>
      <c r="M22" s="16">
        <f>IF(OR($K22="",$L22=""),"",IFERROR(2*($K22+$L22),""))</f>
        <v/>
      </c>
      <c r="N22" s="16">
        <f>IF(OR($K22="",$L22=""),"",IFERROR($K22*$L22,""))</f>
        <v/>
      </c>
      <c r="O22" s="15" t="n"/>
      <c r="P22" s="15" t="n"/>
      <c r="Q22" s="12">
        <f>IF($G22="","",IFERROR(VLOOKUP($G22,Assumptions!$G$5:$J$9,2,FALSE),""))</f>
        <v/>
      </c>
      <c r="R22" s="15" t="n"/>
      <c r="S22" s="9">
        <f>IF(OR($E22="",$M22="",$N22=""),"",IFERROR(VLOOKUP($E22,Assumptions!$A$5:$E$9,2,FALSE)+$M22*VLOOKUP($E22,Assumptions!$A$5:$E$9,3,FALSE)+$N22*VLOOKUP($E22,Assumptions!$A$5:$E$9,4,FALSE),""))</f>
        <v/>
      </c>
      <c r="T22" s="9">
        <f>IF(OR($E22="",$O22=""),"",IFERROR($O22*VLOOKUP($E22,Assumptions!$A$5:$E$9,5,FALSE),""))</f>
        <v/>
      </c>
      <c r="U22" s="9">
        <f>IF(OR($G22="",$P22=""),"",IFERROR($P22*VLOOKUP($G22,Assumptions!$G$5:$J$9,3,FALSE),""))</f>
        <v/>
      </c>
      <c r="V22" s="9">
        <f>IF($R22="","",IFERROR($R22*Assumptions!$M$5,""))</f>
        <v/>
      </c>
      <c r="W22" s="9">
        <f>IF(OR($A22="",$B22="",$C22="",$E22="",$S22=""),"",IFERROR(SUM($S22:$V22),""))</f>
        <v/>
      </c>
      <c r="X22" s="12">
        <f>IF(COUNTA($A22:$L22,$O22:$P22,$R22)=0,"",IFERROR(IF(OR($A22="",$B22="",$C22="",$D22="",$E22="",$J22=""),"Check required details",IF(OR($K22="",$L22="",$K22&lt;=0,$L22&lt;=0),"Check dimensions",IF(IFERROR(VLOOKUP($E22,Assumptions!$A$5:$E$9,2,FALSE),"")="","Check service assumption",IF(AND($G22&lt;&gt;"",IFERROR(VLOOKUP($G22,Assumptions!$G$5:$J$9,2,FALSE),"")=""),"Check product assumption",IF(AND($G22&lt;&gt;"",OR($P22="",$P22&lt;=0)),"Check product quantity",IF(AND($G22="",$P22&lt;&gt;""),"Check product selection",IF($O22&gt;Assumptions!$M$6,"Review labor hours",IF($R22&gt;Assumptions!$M$7,"Review travel miles",IF(AND($G22&lt;&gt;"",$P22&lt;&gt;"",$P22&gt;IFERROR(VLOOKUP($G22,Assumptions!$G$5:$J$9,4,FALSE),1E+99)),"Review product quantity","Inputs complete"))))))))),"Check numeric entries"))</f>
        <v/>
      </c>
    </row>
    <row r="23" ht="34" customHeight="1">
      <c r="A23" s="23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5" t="n"/>
      <c r="L23" s="15" t="n"/>
      <c r="M23" s="17">
        <f>IF(OR($K23="",$L23=""),"",IFERROR(2*($K23+$L23),""))</f>
        <v/>
      </c>
      <c r="N23" s="17">
        <f>IF(OR($K23="",$L23=""),"",IFERROR($K23*$L23,""))</f>
        <v/>
      </c>
      <c r="O23" s="15" t="n"/>
      <c r="P23" s="15" t="n"/>
      <c r="Q23" s="11">
        <f>IF($G23="","",IFERROR(VLOOKUP($G23,Assumptions!$G$5:$J$9,2,FALSE),""))</f>
        <v/>
      </c>
      <c r="R23" s="15" t="n"/>
      <c r="S23" s="8">
        <f>IF(OR($E23="",$M23="",$N23=""),"",IFERROR(VLOOKUP($E23,Assumptions!$A$5:$E$9,2,FALSE)+$M23*VLOOKUP($E23,Assumptions!$A$5:$E$9,3,FALSE)+$N23*VLOOKUP($E23,Assumptions!$A$5:$E$9,4,FALSE),""))</f>
        <v/>
      </c>
      <c r="T23" s="8">
        <f>IF(OR($E23="",$O23=""),"",IFERROR($O23*VLOOKUP($E23,Assumptions!$A$5:$E$9,5,FALSE),""))</f>
        <v/>
      </c>
      <c r="U23" s="8">
        <f>IF(OR($G23="",$P23=""),"",IFERROR($P23*VLOOKUP($G23,Assumptions!$G$5:$J$9,3,FALSE),""))</f>
        <v/>
      </c>
      <c r="V23" s="8">
        <f>IF($R23="","",IFERROR($R23*Assumptions!$M$5,""))</f>
        <v/>
      </c>
      <c r="W23" s="8">
        <f>IF(OR($A23="",$B23="",$C23="",$E23="",$S23=""),"",IFERROR(SUM($S23:$V23),""))</f>
        <v/>
      </c>
      <c r="X23" s="11">
        <f>IF(COUNTA($A23:$L23,$O23:$P23,$R23)=0,"",IFERROR(IF(OR($A23="",$B23="",$C23="",$D23="",$E23="",$J23=""),"Check required details",IF(OR($K23="",$L23="",$K23&lt;=0,$L23&lt;=0),"Check dimensions",IF(IFERROR(VLOOKUP($E23,Assumptions!$A$5:$E$9,2,FALSE),"")="","Check service assumption",IF(AND($G23&lt;&gt;"",IFERROR(VLOOKUP($G23,Assumptions!$G$5:$J$9,2,FALSE),"")=""),"Check product assumption",IF(AND($G23&lt;&gt;"",OR($P23="",$P23&lt;=0)),"Check product quantity",IF(AND($G23="",$P23&lt;&gt;""),"Check product selection",IF($O23&gt;Assumptions!$M$6,"Review labor hours",IF($R23&gt;Assumptions!$M$7,"Review travel miles",IF(AND($G23&lt;&gt;"",$P23&lt;&gt;"",$P23&gt;IFERROR(VLOOKUP($G23,Assumptions!$G$5:$J$9,4,FALSE),1E+99)),"Review product quantity","Inputs complete"))))))))),"Check numeric entries"))</f>
        <v/>
      </c>
    </row>
    <row r="24" ht="34" customHeight="1">
      <c r="A24" s="23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5" t="n"/>
      <c r="L24" s="15" t="n"/>
      <c r="M24" s="16">
        <f>IF(OR($K24="",$L24=""),"",IFERROR(2*($K24+$L24),""))</f>
        <v/>
      </c>
      <c r="N24" s="16">
        <f>IF(OR($K24="",$L24=""),"",IFERROR($K24*$L24,""))</f>
        <v/>
      </c>
      <c r="O24" s="15" t="n"/>
      <c r="P24" s="15" t="n"/>
      <c r="Q24" s="12">
        <f>IF($G24="","",IFERROR(VLOOKUP($G24,Assumptions!$G$5:$J$9,2,FALSE),""))</f>
        <v/>
      </c>
      <c r="R24" s="15" t="n"/>
      <c r="S24" s="9">
        <f>IF(OR($E24="",$M24="",$N24=""),"",IFERROR(VLOOKUP($E24,Assumptions!$A$5:$E$9,2,FALSE)+$M24*VLOOKUP($E24,Assumptions!$A$5:$E$9,3,FALSE)+$N24*VLOOKUP($E24,Assumptions!$A$5:$E$9,4,FALSE),""))</f>
        <v/>
      </c>
      <c r="T24" s="9">
        <f>IF(OR($E24="",$O24=""),"",IFERROR($O24*VLOOKUP($E24,Assumptions!$A$5:$E$9,5,FALSE),""))</f>
        <v/>
      </c>
      <c r="U24" s="9">
        <f>IF(OR($G24="",$P24=""),"",IFERROR($P24*VLOOKUP($G24,Assumptions!$G$5:$J$9,3,FALSE),""))</f>
        <v/>
      </c>
      <c r="V24" s="9">
        <f>IF($R24="","",IFERROR($R24*Assumptions!$M$5,""))</f>
        <v/>
      </c>
      <c r="W24" s="9">
        <f>IF(OR($A24="",$B24="",$C24="",$E24="",$S24=""),"",IFERROR(SUM($S24:$V24),""))</f>
        <v/>
      </c>
      <c r="X24" s="12">
        <f>IF(COUNTA($A24:$L24,$O24:$P24,$R24)=0,"",IFERROR(IF(OR($A24="",$B24="",$C24="",$D24="",$E24="",$J24=""),"Check required details",IF(OR($K24="",$L24="",$K24&lt;=0,$L24&lt;=0),"Check dimensions",IF(IFERROR(VLOOKUP($E24,Assumptions!$A$5:$E$9,2,FALSE),"")="","Check service assumption",IF(AND($G24&lt;&gt;"",IFERROR(VLOOKUP($G24,Assumptions!$G$5:$J$9,2,FALSE),"")=""),"Check product assumption",IF(AND($G24&lt;&gt;"",OR($P24="",$P24&lt;=0)),"Check product quantity",IF(AND($G24="",$P24&lt;&gt;""),"Check product selection",IF($O24&gt;Assumptions!$M$6,"Review labor hours",IF($R24&gt;Assumptions!$M$7,"Review travel miles",IF(AND($G24&lt;&gt;"",$P24&lt;&gt;"",$P24&gt;IFERROR(VLOOKUP($G24,Assumptions!$G$5:$J$9,4,FALSE),1E+99)),"Review product quantity","Inputs complete"))))))))),"Check numeric entries"))</f>
        <v/>
      </c>
    </row>
    <row r="25" ht="34" customHeight="1">
      <c r="A25" s="23" t="n"/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5" t="n"/>
      <c r="L25" s="15" t="n"/>
      <c r="M25" s="17">
        <f>IF(OR($K25="",$L25=""),"",IFERROR(2*($K25+$L25),""))</f>
        <v/>
      </c>
      <c r="N25" s="17">
        <f>IF(OR($K25="",$L25=""),"",IFERROR($K25*$L25,""))</f>
        <v/>
      </c>
      <c r="O25" s="15" t="n"/>
      <c r="P25" s="15" t="n"/>
      <c r="Q25" s="11">
        <f>IF($G25="","",IFERROR(VLOOKUP($G25,Assumptions!$G$5:$J$9,2,FALSE),""))</f>
        <v/>
      </c>
      <c r="R25" s="15" t="n"/>
      <c r="S25" s="8">
        <f>IF(OR($E25="",$M25="",$N25=""),"",IFERROR(VLOOKUP($E25,Assumptions!$A$5:$E$9,2,FALSE)+$M25*VLOOKUP($E25,Assumptions!$A$5:$E$9,3,FALSE)+$N25*VLOOKUP($E25,Assumptions!$A$5:$E$9,4,FALSE),""))</f>
        <v/>
      </c>
      <c r="T25" s="8">
        <f>IF(OR($E25="",$O25=""),"",IFERROR($O25*VLOOKUP($E25,Assumptions!$A$5:$E$9,5,FALSE),""))</f>
        <v/>
      </c>
      <c r="U25" s="8">
        <f>IF(OR($G25="",$P25=""),"",IFERROR($P25*VLOOKUP($G25,Assumptions!$G$5:$J$9,3,FALSE),""))</f>
        <v/>
      </c>
      <c r="V25" s="8">
        <f>IF($R25="","",IFERROR($R25*Assumptions!$M$5,""))</f>
        <v/>
      </c>
      <c r="W25" s="8">
        <f>IF(OR($A25="",$B25="",$C25="",$E25="",$S25=""),"",IFERROR(SUM($S25:$V25),""))</f>
        <v/>
      </c>
      <c r="X25" s="11">
        <f>IF(COUNTA($A25:$L25,$O25:$P25,$R25)=0,"",IFERROR(IF(OR($A25="",$B25="",$C25="",$D25="",$E25="",$J25=""),"Check required details",IF(OR($K25="",$L25="",$K25&lt;=0,$L25&lt;=0),"Check dimensions",IF(IFERROR(VLOOKUP($E25,Assumptions!$A$5:$E$9,2,FALSE),"")="","Check service assumption",IF(AND($G25&lt;&gt;"",IFERROR(VLOOKUP($G25,Assumptions!$G$5:$J$9,2,FALSE),"")=""),"Check product assumption",IF(AND($G25&lt;&gt;"",OR($P25="",$P25&lt;=0)),"Check product quantity",IF(AND($G25="",$P25&lt;&gt;""),"Check product selection",IF($O25&gt;Assumptions!$M$6,"Review labor hours",IF($R25&gt;Assumptions!$M$7,"Review travel miles",IF(AND($G25&lt;&gt;"",$P25&lt;&gt;"",$P25&gt;IFERROR(VLOOKUP($G25,Assumptions!$G$5:$J$9,4,FALSE),1E+99)),"Review product quantity","Inputs complete"))))))))),"Check numeric entries"))</f>
        <v/>
      </c>
    </row>
    <row r="26" ht="34" customHeight="1">
      <c r="A26" s="23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5" t="n"/>
      <c r="L26" s="15" t="n"/>
      <c r="M26" s="16">
        <f>IF(OR($K26="",$L26=""),"",IFERROR(2*($K26+$L26),""))</f>
        <v/>
      </c>
      <c r="N26" s="16">
        <f>IF(OR($K26="",$L26=""),"",IFERROR($K26*$L26,""))</f>
        <v/>
      </c>
      <c r="O26" s="15" t="n"/>
      <c r="P26" s="15" t="n"/>
      <c r="Q26" s="12">
        <f>IF($G26="","",IFERROR(VLOOKUP($G26,Assumptions!$G$5:$J$9,2,FALSE),""))</f>
        <v/>
      </c>
      <c r="R26" s="15" t="n"/>
      <c r="S26" s="9">
        <f>IF(OR($E26="",$M26="",$N26=""),"",IFERROR(VLOOKUP($E26,Assumptions!$A$5:$E$9,2,FALSE)+$M26*VLOOKUP($E26,Assumptions!$A$5:$E$9,3,FALSE)+$N26*VLOOKUP($E26,Assumptions!$A$5:$E$9,4,FALSE),""))</f>
        <v/>
      </c>
      <c r="T26" s="9">
        <f>IF(OR($E26="",$O26=""),"",IFERROR($O26*VLOOKUP($E26,Assumptions!$A$5:$E$9,5,FALSE),""))</f>
        <v/>
      </c>
      <c r="U26" s="9">
        <f>IF(OR($G26="",$P26=""),"",IFERROR($P26*VLOOKUP($G26,Assumptions!$G$5:$J$9,3,FALSE),""))</f>
        <v/>
      </c>
      <c r="V26" s="9">
        <f>IF($R26="","",IFERROR($R26*Assumptions!$M$5,""))</f>
        <v/>
      </c>
      <c r="W26" s="9">
        <f>IF(OR($A26="",$B26="",$C26="",$E26="",$S26=""),"",IFERROR(SUM($S26:$V26),""))</f>
        <v/>
      </c>
      <c r="X26" s="12">
        <f>IF(COUNTA($A26:$L26,$O26:$P26,$R26)=0,"",IFERROR(IF(OR($A26="",$B26="",$C26="",$D26="",$E26="",$J26=""),"Check required details",IF(OR($K26="",$L26="",$K26&lt;=0,$L26&lt;=0),"Check dimensions",IF(IFERROR(VLOOKUP($E26,Assumptions!$A$5:$E$9,2,FALSE),"")="","Check service assumption",IF(AND($G26&lt;&gt;"",IFERROR(VLOOKUP($G26,Assumptions!$G$5:$J$9,2,FALSE),"")=""),"Check product assumption",IF(AND($G26&lt;&gt;"",OR($P26="",$P26&lt;=0)),"Check product quantity",IF(AND($G26="",$P26&lt;&gt;""),"Check product selection",IF($O26&gt;Assumptions!$M$6,"Review labor hours",IF($R26&gt;Assumptions!$M$7,"Review travel miles",IF(AND($G26&lt;&gt;"",$P26&lt;&gt;"",$P26&gt;IFERROR(VLOOKUP($G26,Assumptions!$G$5:$J$9,4,FALSE),1E+99)),"Review product quantity","Inputs complete"))))))))),"Check numeric entries"))</f>
        <v/>
      </c>
    </row>
    <row r="27" ht="34" customHeight="1">
      <c r="A27" s="23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5" t="n"/>
      <c r="L27" s="15" t="n"/>
      <c r="M27" s="17">
        <f>IF(OR($K27="",$L27=""),"",IFERROR(2*($K27+$L27),""))</f>
        <v/>
      </c>
      <c r="N27" s="17">
        <f>IF(OR($K27="",$L27=""),"",IFERROR($K27*$L27,""))</f>
        <v/>
      </c>
      <c r="O27" s="15" t="n"/>
      <c r="P27" s="15" t="n"/>
      <c r="Q27" s="11">
        <f>IF($G27="","",IFERROR(VLOOKUP($G27,Assumptions!$G$5:$J$9,2,FALSE),""))</f>
        <v/>
      </c>
      <c r="R27" s="15" t="n"/>
      <c r="S27" s="8">
        <f>IF(OR($E27="",$M27="",$N27=""),"",IFERROR(VLOOKUP($E27,Assumptions!$A$5:$E$9,2,FALSE)+$M27*VLOOKUP($E27,Assumptions!$A$5:$E$9,3,FALSE)+$N27*VLOOKUP($E27,Assumptions!$A$5:$E$9,4,FALSE),""))</f>
        <v/>
      </c>
      <c r="T27" s="8">
        <f>IF(OR($E27="",$O27=""),"",IFERROR($O27*VLOOKUP($E27,Assumptions!$A$5:$E$9,5,FALSE),""))</f>
        <v/>
      </c>
      <c r="U27" s="8">
        <f>IF(OR($G27="",$P27=""),"",IFERROR($P27*VLOOKUP($G27,Assumptions!$G$5:$J$9,3,FALSE),""))</f>
        <v/>
      </c>
      <c r="V27" s="8">
        <f>IF($R27="","",IFERROR($R27*Assumptions!$M$5,""))</f>
        <v/>
      </c>
      <c r="W27" s="8">
        <f>IF(OR($A27="",$B27="",$C27="",$E27="",$S27=""),"",IFERROR(SUM($S27:$V27),""))</f>
        <v/>
      </c>
      <c r="X27" s="11">
        <f>IF(COUNTA($A27:$L27,$O27:$P27,$R27)=0,"",IFERROR(IF(OR($A27="",$B27="",$C27="",$D27="",$E27="",$J27=""),"Check required details",IF(OR($K27="",$L27="",$K27&lt;=0,$L27&lt;=0),"Check dimensions",IF(IFERROR(VLOOKUP($E27,Assumptions!$A$5:$E$9,2,FALSE),"")="","Check service assumption",IF(AND($G27&lt;&gt;"",IFERROR(VLOOKUP($G27,Assumptions!$G$5:$J$9,2,FALSE),"")=""),"Check product assumption",IF(AND($G27&lt;&gt;"",OR($P27="",$P27&lt;=0)),"Check product quantity",IF(AND($G27="",$P27&lt;&gt;""),"Check product selection",IF($O27&gt;Assumptions!$M$6,"Review labor hours",IF($R27&gt;Assumptions!$M$7,"Review travel miles",IF(AND($G27&lt;&gt;"",$P27&lt;&gt;"",$P27&gt;IFERROR(VLOOKUP($G27,Assumptions!$G$5:$J$9,4,FALSE),1E+99)),"Review product quantity","Inputs complete"))))))))),"Check numeric entries"))</f>
        <v/>
      </c>
    </row>
    <row r="28" ht="34" customHeight="1">
      <c r="A28" s="23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5" t="n"/>
      <c r="L28" s="15" t="n"/>
      <c r="M28" s="16">
        <f>IF(OR($K28="",$L28=""),"",IFERROR(2*($K28+$L28),""))</f>
        <v/>
      </c>
      <c r="N28" s="16">
        <f>IF(OR($K28="",$L28=""),"",IFERROR($K28*$L28,""))</f>
        <v/>
      </c>
      <c r="O28" s="15" t="n"/>
      <c r="P28" s="15" t="n"/>
      <c r="Q28" s="12">
        <f>IF($G28="","",IFERROR(VLOOKUP($G28,Assumptions!$G$5:$J$9,2,FALSE),""))</f>
        <v/>
      </c>
      <c r="R28" s="15" t="n"/>
      <c r="S28" s="9">
        <f>IF(OR($E28="",$M28="",$N28=""),"",IFERROR(VLOOKUP($E28,Assumptions!$A$5:$E$9,2,FALSE)+$M28*VLOOKUP($E28,Assumptions!$A$5:$E$9,3,FALSE)+$N28*VLOOKUP($E28,Assumptions!$A$5:$E$9,4,FALSE),""))</f>
        <v/>
      </c>
      <c r="T28" s="9">
        <f>IF(OR($E28="",$O28=""),"",IFERROR($O28*VLOOKUP($E28,Assumptions!$A$5:$E$9,5,FALSE),""))</f>
        <v/>
      </c>
      <c r="U28" s="9">
        <f>IF(OR($G28="",$P28=""),"",IFERROR($P28*VLOOKUP($G28,Assumptions!$G$5:$J$9,3,FALSE),""))</f>
        <v/>
      </c>
      <c r="V28" s="9">
        <f>IF($R28="","",IFERROR($R28*Assumptions!$M$5,""))</f>
        <v/>
      </c>
      <c r="W28" s="9">
        <f>IF(OR($A28="",$B28="",$C28="",$E28="",$S28=""),"",IFERROR(SUM($S28:$V28),""))</f>
        <v/>
      </c>
      <c r="X28" s="12">
        <f>IF(COUNTA($A28:$L28,$O28:$P28,$R28)=0,"",IFERROR(IF(OR($A28="",$B28="",$C28="",$D28="",$E28="",$J28=""),"Check required details",IF(OR($K28="",$L28="",$K28&lt;=0,$L28&lt;=0),"Check dimensions",IF(IFERROR(VLOOKUP($E28,Assumptions!$A$5:$E$9,2,FALSE),"")="","Check service assumption",IF(AND($G28&lt;&gt;"",IFERROR(VLOOKUP($G28,Assumptions!$G$5:$J$9,2,FALSE),"")=""),"Check product assumption",IF(AND($G28&lt;&gt;"",OR($P28="",$P28&lt;=0)),"Check product quantity",IF(AND($G28="",$P28&lt;&gt;""),"Check product selection",IF($O28&gt;Assumptions!$M$6,"Review labor hours",IF($R28&gt;Assumptions!$M$7,"Review travel miles",IF(AND($G28&lt;&gt;"",$P28&lt;&gt;"",$P28&gt;IFERROR(VLOOKUP($G28,Assumptions!$G$5:$J$9,4,FALSE),1E+99)),"Review product quantity","Inputs complete"))))))))),"Check numeric entries"))</f>
        <v/>
      </c>
    </row>
    <row r="29" ht="34" customHeight="1">
      <c r="A29" s="2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5" t="n"/>
      <c r="L29" s="15" t="n"/>
      <c r="M29" s="17">
        <f>IF(OR($K29="",$L29=""),"",IFERROR(2*($K29+$L29),""))</f>
        <v/>
      </c>
      <c r="N29" s="17">
        <f>IF(OR($K29="",$L29=""),"",IFERROR($K29*$L29,""))</f>
        <v/>
      </c>
      <c r="O29" s="15" t="n"/>
      <c r="P29" s="15" t="n"/>
      <c r="Q29" s="11">
        <f>IF($G29="","",IFERROR(VLOOKUP($G29,Assumptions!$G$5:$J$9,2,FALSE),""))</f>
        <v/>
      </c>
      <c r="R29" s="15" t="n"/>
      <c r="S29" s="8">
        <f>IF(OR($E29="",$M29="",$N29=""),"",IFERROR(VLOOKUP($E29,Assumptions!$A$5:$E$9,2,FALSE)+$M29*VLOOKUP($E29,Assumptions!$A$5:$E$9,3,FALSE)+$N29*VLOOKUP($E29,Assumptions!$A$5:$E$9,4,FALSE),""))</f>
        <v/>
      </c>
      <c r="T29" s="8">
        <f>IF(OR($E29="",$O29=""),"",IFERROR($O29*VLOOKUP($E29,Assumptions!$A$5:$E$9,5,FALSE),""))</f>
        <v/>
      </c>
      <c r="U29" s="8">
        <f>IF(OR($G29="",$P29=""),"",IFERROR($P29*VLOOKUP($G29,Assumptions!$G$5:$J$9,3,FALSE),""))</f>
        <v/>
      </c>
      <c r="V29" s="8">
        <f>IF($R29="","",IFERROR($R29*Assumptions!$M$5,""))</f>
        <v/>
      </c>
      <c r="W29" s="8">
        <f>IF(OR($A29="",$B29="",$C29="",$E29="",$S29=""),"",IFERROR(SUM($S29:$V29),""))</f>
        <v/>
      </c>
      <c r="X29" s="11">
        <f>IF(COUNTA($A29:$L29,$O29:$P29,$R29)=0,"",IFERROR(IF(OR($A29="",$B29="",$C29="",$D29="",$E29="",$J29=""),"Check required details",IF(OR($K29="",$L29="",$K29&lt;=0,$L29&lt;=0),"Check dimensions",IF(IFERROR(VLOOKUP($E29,Assumptions!$A$5:$E$9,2,FALSE),"")="","Check service assumption",IF(AND($G29&lt;&gt;"",IFERROR(VLOOKUP($G29,Assumptions!$G$5:$J$9,2,FALSE),"")=""),"Check product assumption",IF(AND($G29&lt;&gt;"",OR($P29="",$P29&lt;=0)),"Check product quantity",IF(AND($G29="",$P29&lt;&gt;""),"Check product selection",IF($O29&gt;Assumptions!$M$6,"Review labor hours",IF($R29&gt;Assumptions!$M$7,"Review travel miles",IF(AND($G29&lt;&gt;"",$P29&lt;&gt;"",$P29&gt;IFERROR(VLOOKUP($G29,Assumptions!$G$5:$J$9,4,FALSE),1E+99)),"Review product quantity","Inputs complete"))))))))),"Check numeric entries"))</f>
        <v/>
      </c>
    </row>
    <row r="30" ht="34" customHeight="1">
      <c r="A30" s="2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5" t="n"/>
      <c r="L30" s="15" t="n"/>
      <c r="M30" s="16">
        <f>IF(OR($K30="",$L30=""),"",IFERROR(2*($K30+$L30),""))</f>
        <v/>
      </c>
      <c r="N30" s="16">
        <f>IF(OR($K30="",$L30=""),"",IFERROR($K30*$L30,""))</f>
        <v/>
      </c>
      <c r="O30" s="15" t="n"/>
      <c r="P30" s="15" t="n"/>
      <c r="Q30" s="12">
        <f>IF($G30="","",IFERROR(VLOOKUP($G30,Assumptions!$G$5:$J$9,2,FALSE),""))</f>
        <v/>
      </c>
      <c r="R30" s="15" t="n"/>
      <c r="S30" s="9">
        <f>IF(OR($E30="",$M30="",$N30=""),"",IFERROR(VLOOKUP($E30,Assumptions!$A$5:$E$9,2,FALSE)+$M30*VLOOKUP($E30,Assumptions!$A$5:$E$9,3,FALSE)+$N30*VLOOKUP($E30,Assumptions!$A$5:$E$9,4,FALSE),""))</f>
        <v/>
      </c>
      <c r="T30" s="9">
        <f>IF(OR($E30="",$O30=""),"",IFERROR($O30*VLOOKUP($E30,Assumptions!$A$5:$E$9,5,FALSE),""))</f>
        <v/>
      </c>
      <c r="U30" s="9">
        <f>IF(OR($G30="",$P30=""),"",IFERROR($P30*VLOOKUP($G30,Assumptions!$G$5:$J$9,3,FALSE),""))</f>
        <v/>
      </c>
      <c r="V30" s="9">
        <f>IF($R30="","",IFERROR($R30*Assumptions!$M$5,""))</f>
        <v/>
      </c>
      <c r="W30" s="9">
        <f>IF(OR($A30="",$B30="",$C30="",$E30="",$S30=""),"",IFERROR(SUM($S30:$V30),""))</f>
        <v/>
      </c>
      <c r="X30" s="12">
        <f>IF(COUNTA($A30:$L30,$O30:$P30,$R30)=0,"",IFERROR(IF(OR($A30="",$B30="",$C30="",$D30="",$E30="",$J30=""),"Check required details",IF(OR($K30="",$L30="",$K30&lt;=0,$L30&lt;=0),"Check dimensions",IF(IFERROR(VLOOKUP($E30,Assumptions!$A$5:$E$9,2,FALSE),"")="","Check service assumption",IF(AND($G30&lt;&gt;"",IFERROR(VLOOKUP($G30,Assumptions!$G$5:$J$9,2,FALSE),"")=""),"Check product assumption",IF(AND($G30&lt;&gt;"",OR($P30="",$P30&lt;=0)),"Check product quantity",IF(AND($G30="",$P30&lt;&gt;""),"Check product selection",IF($O30&gt;Assumptions!$M$6,"Review labor hours",IF($R30&gt;Assumptions!$M$7,"Review travel miles",IF(AND($G30&lt;&gt;"",$P30&lt;&gt;"",$P30&gt;IFERROR(VLOOKUP($G30,Assumptions!$G$5:$J$9,4,FALSE),1E+99)),"Review product quantity","Inputs complete"))))))))),"Check numeric entries"))</f>
        <v/>
      </c>
    </row>
    <row r="31" ht="34" customHeight="1">
      <c r="A31" s="23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5" t="n"/>
      <c r="L31" s="15" t="n"/>
      <c r="M31" s="17">
        <f>IF(OR($K31="",$L31=""),"",IFERROR(2*($K31+$L31),""))</f>
        <v/>
      </c>
      <c r="N31" s="17">
        <f>IF(OR($K31="",$L31=""),"",IFERROR($K31*$L31,""))</f>
        <v/>
      </c>
      <c r="O31" s="15" t="n"/>
      <c r="P31" s="15" t="n"/>
      <c r="Q31" s="11">
        <f>IF($G31="","",IFERROR(VLOOKUP($G31,Assumptions!$G$5:$J$9,2,FALSE),""))</f>
        <v/>
      </c>
      <c r="R31" s="15" t="n"/>
      <c r="S31" s="8">
        <f>IF(OR($E31="",$M31="",$N31=""),"",IFERROR(VLOOKUP($E31,Assumptions!$A$5:$E$9,2,FALSE)+$M31*VLOOKUP($E31,Assumptions!$A$5:$E$9,3,FALSE)+$N31*VLOOKUP($E31,Assumptions!$A$5:$E$9,4,FALSE),""))</f>
        <v/>
      </c>
      <c r="T31" s="8">
        <f>IF(OR($E31="",$O31=""),"",IFERROR($O31*VLOOKUP($E31,Assumptions!$A$5:$E$9,5,FALSE),""))</f>
        <v/>
      </c>
      <c r="U31" s="8">
        <f>IF(OR($G31="",$P31=""),"",IFERROR($P31*VLOOKUP($G31,Assumptions!$G$5:$J$9,3,FALSE),""))</f>
        <v/>
      </c>
      <c r="V31" s="8">
        <f>IF($R31="","",IFERROR($R31*Assumptions!$M$5,""))</f>
        <v/>
      </c>
      <c r="W31" s="8">
        <f>IF(OR($A31="",$B31="",$C31="",$E31="",$S31=""),"",IFERROR(SUM($S31:$V31),""))</f>
        <v/>
      </c>
      <c r="X31" s="11">
        <f>IF(COUNTA($A31:$L31,$O31:$P31,$R31)=0,"",IFERROR(IF(OR($A31="",$B31="",$C31="",$D31="",$E31="",$J31=""),"Check required details",IF(OR($K31="",$L31="",$K31&lt;=0,$L31&lt;=0),"Check dimensions",IF(IFERROR(VLOOKUP($E31,Assumptions!$A$5:$E$9,2,FALSE),"")="","Check service assumption",IF(AND($G31&lt;&gt;"",IFERROR(VLOOKUP($G31,Assumptions!$G$5:$J$9,2,FALSE),"")=""),"Check product assumption",IF(AND($G31&lt;&gt;"",OR($P31="",$P31&lt;=0)),"Check product quantity",IF(AND($G31="",$P31&lt;&gt;""),"Check product selection",IF($O31&gt;Assumptions!$M$6,"Review labor hours",IF($R31&gt;Assumptions!$M$7,"Review travel miles",IF(AND($G31&lt;&gt;"",$P31&lt;&gt;"",$P31&gt;IFERROR(VLOOKUP($G31,Assumptions!$G$5:$J$9,4,FALSE),1E+99)),"Review product quantity","Inputs complete"))))))))),"Check numeric entries"))</f>
        <v/>
      </c>
    </row>
    <row r="32" ht="34" customHeight="1">
      <c r="A32" s="23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5" t="n"/>
      <c r="L32" s="15" t="n"/>
      <c r="M32" s="16">
        <f>IF(OR($K32="",$L32=""),"",IFERROR(2*($K32+$L32),""))</f>
        <v/>
      </c>
      <c r="N32" s="16">
        <f>IF(OR($K32="",$L32=""),"",IFERROR($K32*$L32,""))</f>
        <v/>
      </c>
      <c r="O32" s="15" t="n"/>
      <c r="P32" s="15" t="n"/>
      <c r="Q32" s="12">
        <f>IF($G32="","",IFERROR(VLOOKUP($G32,Assumptions!$G$5:$J$9,2,FALSE),""))</f>
        <v/>
      </c>
      <c r="R32" s="15" t="n"/>
      <c r="S32" s="9">
        <f>IF(OR($E32="",$M32="",$N32=""),"",IFERROR(VLOOKUP($E32,Assumptions!$A$5:$E$9,2,FALSE)+$M32*VLOOKUP($E32,Assumptions!$A$5:$E$9,3,FALSE)+$N32*VLOOKUP($E32,Assumptions!$A$5:$E$9,4,FALSE),""))</f>
        <v/>
      </c>
      <c r="T32" s="9">
        <f>IF(OR($E32="",$O32=""),"",IFERROR($O32*VLOOKUP($E32,Assumptions!$A$5:$E$9,5,FALSE),""))</f>
        <v/>
      </c>
      <c r="U32" s="9">
        <f>IF(OR($G32="",$P32=""),"",IFERROR($P32*VLOOKUP($G32,Assumptions!$G$5:$J$9,3,FALSE),""))</f>
        <v/>
      </c>
      <c r="V32" s="9">
        <f>IF($R32="","",IFERROR($R32*Assumptions!$M$5,""))</f>
        <v/>
      </c>
      <c r="W32" s="9">
        <f>IF(OR($A32="",$B32="",$C32="",$E32="",$S32=""),"",IFERROR(SUM($S32:$V32),""))</f>
        <v/>
      </c>
      <c r="X32" s="12">
        <f>IF(COUNTA($A32:$L32,$O32:$P32,$R32)=0,"",IFERROR(IF(OR($A32="",$B32="",$C32="",$D32="",$E32="",$J32=""),"Check required details",IF(OR($K32="",$L32="",$K32&lt;=0,$L32&lt;=0),"Check dimensions",IF(IFERROR(VLOOKUP($E32,Assumptions!$A$5:$E$9,2,FALSE),"")="","Check service assumption",IF(AND($G32&lt;&gt;"",IFERROR(VLOOKUP($G32,Assumptions!$G$5:$J$9,2,FALSE),"")=""),"Check product assumption",IF(AND($G32&lt;&gt;"",OR($P32="",$P32&lt;=0)),"Check product quantity",IF(AND($G32="",$P32&lt;&gt;""),"Check product selection",IF($O32&gt;Assumptions!$M$6,"Review labor hours",IF($R32&gt;Assumptions!$M$7,"Review travel miles",IF(AND($G32&lt;&gt;"",$P32&lt;&gt;"",$P32&gt;IFERROR(VLOOKUP($G32,Assumptions!$G$5:$J$9,4,FALSE),1E+99)),"Review product quantity","Inputs complete"))))))))),"Check numeric entries"))</f>
        <v/>
      </c>
    </row>
    <row r="33" ht="34" customHeight="1">
      <c r="A33" s="23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5" t="n"/>
      <c r="L33" s="15" t="n"/>
      <c r="M33" s="17">
        <f>IF(OR($K33="",$L33=""),"",IFERROR(2*($K33+$L33),""))</f>
        <v/>
      </c>
      <c r="N33" s="17">
        <f>IF(OR($K33="",$L33=""),"",IFERROR($K33*$L33,""))</f>
        <v/>
      </c>
      <c r="O33" s="15" t="n"/>
      <c r="P33" s="15" t="n"/>
      <c r="Q33" s="11">
        <f>IF($G33="","",IFERROR(VLOOKUP($G33,Assumptions!$G$5:$J$9,2,FALSE),""))</f>
        <v/>
      </c>
      <c r="R33" s="15" t="n"/>
      <c r="S33" s="8">
        <f>IF(OR($E33="",$M33="",$N33=""),"",IFERROR(VLOOKUP($E33,Assumptions!$A$5:$E$9,2,FALSE)+$M33*VLOOKUP($E33,Assumptions!$A$5:$E$9,3,FALSE)+$N33*VLOOKUP($E33,Assumptions!$A$5:$E$9,4,FALSE),""))</f>
        <v/>
      </c>
      <c r="T33" s="8">
        <f>IF(OR($E33="",$O33=""),"",IFERROR($O33*VLOOKUP($E33,Assumptions!$A$5:$E$9,5,FALSE),""))</f>
        <v/>
      </c>
      <c r="U33" s="8">
        <f>IF(OR($G33="",$P33=""),"",IFERROR($P33*VLOOKUP($G33,Assumptions!$G$5:$J$9,3,FALSE),""))</f>
        <v/>
      </c>
      <c r="V33" s="8">
        <f>IF($R33="","",IFERROR($R33*Assumptions!$M$5,""))</f>
        <v/>
      </c>
      <c r="W33" s="8">
        <f>IF(OR($A33="",$B33="",$C33="",$E33="",$S33=""),"",IFERROR(SUM($S33:$V33),""))</f>
        <v/>
      </c>
      <c r="X33" s="11">
        <f>IF(COUNTA($A33:$L33,$O33:$P33,$R33)=0,"",IFERROR(IF(OR($A33="",$B33="",$C33="",$D33="",$E33="",$J33=""),"Check required details",IF(OR($K33="",$L33="",$K33&lt;=0,$L33&lt;=0),"Check dimensions",IF(IFERROR(VLOOKUP($E33,Assumptions!$A$5:$E$9,2,FALSE),"")="","Check service assumption",IF(AND($G33&lt;&gt;"",IFERROR(VLOOKUP($G33,Assumptions!$G$5:$J$9,2,FALSE),"")=""),"Check product assumption",IF(AND($G33&lt;&gt;"",OR($P33="",$P33&lt;=0)),"Check product quantity",IF(AND($G33="",$P33&lt;&gt;""),"Check product selection",IF($O33&gt;Assumptions!$M$6,"Review labor hours",IF($R33&gt;Assumptions!$M$7,"Review travel miles",IF(AND($G33&lt;&gt;"",$P33&lt;&gt;"",$P33&gt;IFERROR(VLOOKUP($G33,Assumptions!$G$5:$J$9,4,FALSE),1E+99)),"Review product quantity","Inputs complete"))))))))),"Check numeric entries"))</f>
        <v/>
      </c>
    </row>
    <row r="34" ht="34" customHeight="1">
      <c r="A34" s="23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5" t="n"/>
      <c r="L34" s="15" t="n"/>
      <c r="M34" s="16">
        <f>IF(OR($K34="",$L34=""),"",IFERROR(2*($K34+$L34),""))</f>
        <v/>
      </c>
      <c r="N34" s="16">
        <f>IF(OR($K34="",$L34=""),"",IFERROR($K34*$L34,""))</f>
        <v/>
      </c>
      <c r="O34" s="15" t="n"/>
      <c r="P34" s="15" t="n"/>
      <c r="Q34" s="12">
        <f>IF($G34="","",IFERROR(VLOOKUP($G34,Assumptions!$G$5:$J$9,2,FALSE),""))</f>
        <v/>
      </c>
      <c r="R34" s="15" t="n"/>
      <c r="S34" s="9">
        <f>IF(OR($E34="",$M34="",$N34=""),"",IFERROR(VLOOKUP($E34,Assumptions!$A$5:$E$9,2,FALSE)+$M34*VLOOKUP($E34,Assumptions!$A$5:$E$9,3,FALSE)+$N34*VLOOKUP($E34,Assumptions!$A$5:$E$9,4,FALSE),""))</f>
        <v/>
      </c>
      <c r="T34" s="9">
        <f>IF(OR($E34="",$O34=""),"",IFERROR($O34*VLOOKUP($E34,Assumptions!$A$5:$E$9,5,FALSE),""))</f>
        <v/>
      </c>
      <c r="U34" s="9">
        <f>IF(OR($G34="",$P34=""),"",IFERROR($P34*VLOOKUP($G34,Assumptions!$G$5:$J$9,3,FALSE),""))</f>
        <v/>
      </c>
      <c r="V34" s="9">
        <f>IF($R34="","",IFERROR($R34*Assumptions!$M$5,""))</f>
        <v/>
      </c>
      <c r="W34" s="9">
        <f>IF(OR($A34="",$B34="",$C34="",$E34="",$S34=""),"",IFERROR(SUM($S34:$V34),""))</f>
        <v/>
      </c>
      <c r="X34" s="12">
        <f>IF(COUNTA($A34:$L34,$O34:$P34,$R34)=0,"",IFERROR(IF(OR($A34="",$B34="",$C34="",$D34="",$E34="",$J34=""),"Check required details",IF(OR($K34="",$L34="",$K34&lt;=0,$L34&lt;=0),"Check dimensions",IF(IFERROR(VLOOKUP($E34,Assumptions!$A$5:$E$9,2,FALSE),"")="","Check service assumption",IF(AND($G34&lt;&gt;"",IFERROR(VLOOKUP($G34,Assumptions!$G$5:$J$9,2,FALSE),"")=""),"Check product assumption",IF(AND($G34&lt;&gt;"",OR($P34="",$P34&lt;=0)),"Check product quantity",IF(AND($G34="",$P34&lt;&gt;""),"Check product selection",IF($O34&gt;Assumptions!$M$6,"Review labor hours",IF($R34&gt;Assumptions!$M$7,"Review travel miles",IF(AND($G34&lt;&gt;"",$P34&lt;&gt;"",$P34&gt;IFERROR(VLOOKUP($G34,Assumptions!$G$5:$J$9,4,FALSE),1E+99)),"Review product quantity","Inputs complete"))))))))),"Check numeric entries"))</f>
        <v/>
      </c>
    </row>
    <row r="35" ht="34" customHeight="1">
      <c r="A35" s="23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5" t="n"/>
      <c r="L35" s="15" t="n"/>
      <c r="M35" s="17">
        <f>IF(OR($K35="",$L35=""),"",IFERROR(2*($K35+$L35),""))</f>
        <v/>
      </c>
      <c r="N35" s="17">
        <f>IF(OR($K35="",$L35=""),"",IFERROR($K35*$L35,""))</f>
        <v/>
      </c>
      <c r="O35" s="15" t="n"/>
      <c r="P35" s="15" t="n"/>
      <c r="Q35" s="11">
        <f>IF($G35="","",IFERROR(VLOOKUP($G35,Assumptions!$G$5:$J$9,2,FALSE),""))</f>
        <v/>
      </c>
      <c r="R35" s="15" t="n"/>
      <c r="S35" s="8">
        <f>IF(OR($E35="",$M35="",$N35=""),"",IFERROR(VLOOKUP($E35,Assumptions!$A$5:$E$9,2,FALSE)+$M35*VLOOKUP($E35,Assumptions!$A$5:$E$9,3,FALSE)+$N35*VLOOKUP($E35,Assumptions!$A$5:$E$9,4,FALSE),""))</f>
        <v/>
      </c>
      <c r="T35" s="8">
        <f>IF(OR($E35="",$O35=""),"",IFERROR($O35*VLOOKUP($E35,Assumptions!$A$5:$E$9,5,FALSE),""))</f>
        <v/>
      </c>
      <c r="U35" s="8">
        <f>IF(OR($G35="",$P35=""),"",IFERROR($P35*VLOOKUP($G35,Assumptions!$G$5:$J$9,3,FALSE),""))</f>
        <v/>
      </c>
      <c r="V35" s="8">
        <f>IF($R35="","",IFERROR($R35*Assumptions!$M$5,""))</f>
        <v/>
      </c>
      <c r="W35" s="8">
        <f>IF(OR($A35="",$B35="",$C35="",$E35="",$S35=""),"",IFERROR(SUM($S35:$V35),""))</f>
        <v/>
      </c>
      <c r="X35" s="11">
        <f>IF(COUNTA($A35:$L35,$O35:$P35,$R35)=0,"",IFERROR(IF(OR($A35="",$B35="",$C35="",$D35="",$E35="",$J35=""),"Check required details",IF(OR($K35="",$L35="",$K35&lt;=0,$L35&lt;=0),"Check dimensions",IF(IFERROR(VLOOKUP($E35,Assumptions!$A$5:$E$9,2,FALSE),"")="","Check service assumption",IF(AND($G35&lt;&gt;"",IFERROR(VLOOKUP($G35,Assumptions!$G$5:$J$9,2,FALSE),"")=""),"Check product assumption",IF(AND($G35&lt;&gt;"",OR($P35="",$P35&lt;=0)),"Check product quantity",IF(AND($G35="",$P35&lt;&gt;""),"Check product selection",IF($O35&gt;Assumptions!$M$6,"Review labor hours",IF($R35&gt;Assumptions!$M$7,"Review travel miles",IF(AND($G35&lt;&gt;"",$P35&lt;&gt;"",$P35&gt;IFERROR(VLOOKUP($G35,Assumptions!$G$5:$J$9,4,FALSE),1E+99)),"Review product quantity","Inputs complete"))))))))),"Check numeric entries"))</f>
        <v/>
      </c>
    </row>
    <row r="36" ht="34" customHeight="1">
      <c r="A36" s="23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5" t="n"/>
      <c r="L36" s="15" t="n"/>
      <c r="M36" s="16">
        <f>IF(OR($K36="",$L36=""),"",IFERROR(2*($K36+$L36),""))</f>
        <v/>
      </c>
      <c r="N36" s="16">
        <f>IF(OR($K36="",$L36=""),"",IFERROR($K36*$L36,""))</f>
        <v/>
      </c>
      <c r="O36" s="15" t="n"/>
      <c r="P36" s="15" t="n"/>
      <c r="Q36" s="12">
        <f>IF($G36="","",IFERROR(VLOOKUP($G36,Assumptions!$G$5:$J$9,2,FALSE),""))</f>
        <v/>
      </c>
      <c r="R36" s="15" t="n"/>
      <c r="S36" s="9">
        <f>IF(OR($E36="",$M36="",$N36=""),"",IFERROR(VLOOKUP($E36,Assumptions!$A$5:$E$9,2,FALSE)+$M36*VLOOKUP($E36,Assumptions!$A$5:$E$9,3,FALSE)+$N36*VLOOKUP($E36,Assumptions!$A$5:$E$9,4,FALSE),""))</f>
        <v/>
      </c>
      <c r="T36" s="9">
        <f>IF(OR($E36="",$O36=""),"",IFERROR($O36*VLOOKUP($E36,Assumptions!$A$5:$E$9,5,FALSE),""))</f>
        <v/>
      </c>
      <c r="U36" s="9">
        <f>IF(OR($G36="",$P36=""),"",IFERROR($P36*VLOOKUP($G36,Assumptions!$G$5:$J$9,3,FALSE),""))</f>
        <v/>
      </c>
      <c r="V36" s="9">
        <f>IF($R36="","",IFERROR($R36*Assumptions!$M$5,""))</f>
        <v/>
      </c>
      <c r="W36" s="9">
        <f>IF(OR($A36="",$B36="",$C36="",$E36="",$S36=""),"",IFERROR(SUM($S36:$V36),""))</f>
        <v/>
      </c>
      <c r="X36" s="12">
        <f>IF(COUNTA($A36:$L36,$O36:$P36,$R36)=0,"",IFERROR(IF(OR($A36="",$B36="",$C36="",$D36="",$E36="",$J36=""),"Check required details",IF(OR($K36="",$L36="",$K36&lt;=0,$L36&lt;=0),"Check dimensions",IF(IFERROR(VLOOKUP($E36,Assumptions!$A$5:$E$9,2,FALSE),"")="","Check service assumption",IF(AND($G36&lt;&gt;"",IFERROR(VLOOKUP($G36,Assumptions!$G$5:$J$9,2,FALSE),"")=""),"Check product assumption",IF(AND($G36&lt;&gt;"",OR($P36="",$P36&lt;=0)),"Check product quantity",IF(AND($G36="",$P36&lt;&gt;""),"Check product selection",IF($O36&gt;Assumptions!$M$6,"Review labor hours",IF($R36&gt;Assumptions!$M$7,"Review travel miles",IF(AND($G36&lt;&gt;"",$P36&lt;&gt;"",$P36&gt;IFERROR(VLOOKUP($G36,Assumptions!$G$5:$J$9,4,FALSE),1E+99)),"Review product quantity","Inputs complete"))))))))),"Check numeric entries"))</f>
        <v/>
      </c>
    </row>
    <row r="37" ht="34" customHeight="1">
      <c r="A37" s="23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5" t="n"/>
      <c r="L37" s="15" t="n"/>
      <c r="M37" s="17">
        <f>IF(OR($K37="",$L37=""),"",IFERROR(2*($K37+$L37),""))</f>
        <v/>
      </c>
      <c r="N37" s="17">
        <f>IF(OR($K37="",$L37=""),"",IFERROR($K37*$L37,""))</f>
        <v/>
      </c>
      <c r="O37" s="15" t="n"/>
      <c r="P37" s="15" t="n"/>
      <c r="Q37" s="11">
        <f>IF($G37="","",IFERROR(VLOOKUP($G37,Assumptions!$G$5:$J$9,2,FALSE),""))</f>
        <v/>
      </c>
      <c r="R37" s="15" t="n"/>
      <c r="S37" s="8">
        <f>IF(OR($E37="",$M37="",$N37=""),"",IFERROR(VLOOKUP($E37,Assumptions!$A$5:$E$9,2,FALSE)+$M37*VLOOKUP($E37,Assumptions!$A$5:$E$9,3,FALSE)+$N37*VLOOKUP($E37,Assumptions!$A$5:$E$9,4,FALSE),""))</f>
        <v/>
      </c>
      <c r="T37" s="8">
        <f>IF(OR($E37="",$O37=""),"",IFERROR($O37*VLOOKUP($E37,Assumptions!$A$5:$E$9,5,FALSE),""))</f>
        <v/>
      </c>
      <c r="U37" s="8">
        <f>IF(OR($G37="",$P37=""),"",IFERROR($P37*VLOOKUP($G37,Assumptions!$G$5:$J$9,3,FALSE),""))</f>
        <v/>
      </c>
      <c r="V37" s="8">
        <f>IF($R37="","",IFERROR($R37*Assumptions!$M$5,""))</f>
        <v/>
      </c>
      <c r="W37" s="8">
        <f>IF(OR($A37="",$B37="",$C37="",$E37="",$S37=""),"",IFERROR(SUM($S37:$V37),""))</f>
        <v/>
      </c>
      <c r="X37" s="11">
        <f>IF(COUNTA($A37:$L37,$O37:$P37,$R37)=0,"",IFERROR(IF(OR($A37="",$B37="",$C37="",$D37="",$E37="",$J37=""),"Check required details",IF(OR($K37="",$L37="",$K37&lt;=0,$L37&lt;=0),"Check dimensions",IF(IFERROR(VLOOKUP($E37,Assumptions!$A$5:$E$9,2,FALSE),"")="","Check service assumption",IF(AND($G37&lt;&gt;"",IFERROR(VLOOKUP($G37,Assumptions!$G$5:$J$9,2,FALSE),"")=""),"Check product assumption",IF(AND($G37&lt;&gt;"",OR($P37="",$P37&lt;=0)),"Check product quantity",IF(AND($G37="",$P37&lt;&gt;""),"Check product selection",IF($O37&gt;Assumptions!$M$6,"Review labor hours",IF($R37&gt;Assumptions!$M$7,"Review travel miles",IF(AND($G37&lt;&gt;"",$P37&lt;&gt;"",$P37&gt;IFERROR(VLOOKUP($G37,Assumptions!$G$5:$J$9,4,FALSE),1E+99)),"Review product quantity","Inputs complete"))))))))),"Check numeric entries"))</f>
        <v/>
      </c>
    </row>
    <row r="38" ht="34" customHeight="1">
      <c r="A38" s="23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5" t="n"/>
      <c r="L38" s="15" t="n"/>
      <c r="M38" s="16">
        <f>IF(OR($K38="",$L38=""),"",IFERROR(2*($K38+$L38),""))</f>
        <v/>
      </c>
      <c r="N38" s="16">
        <f>IF(OR($K38="",$L38=""),"",IFERROR($K38*$L38,""))</f>
        <v/>
      </c>
      <c r="O38" s="15" t="n"/>
      <c r="P38" s="15" t="n"/>
      <c r="Q38" s="12">
        <f>IF($G38="","",IFERROR(VLOOKUP($G38,Assumptions!$G$5:$J$9,2,FALSE),""))</f>
        <v/>
      </c>
      <c r="R38" s="15" t="n"/>
      <c r="S38" s="9">
        <f>IF(OR($E38="",$M38="",$N38=""),"",IFERROR(VLOOKUP($E38,Assumptions!$A$5:$E$9,2,FALSE)+$M38*VLOOKUP($E38,Assumptions!$A$5:$E$9,3,FALSE)+$N38*VLOOKUP($E38,Assumptions!$A$5:$E$9,4,FALSE),""))</f>
        <v/>
      </c>
      <c r="T38" s="9">
        <f>IF(OR($E38="",$O38=""),"",IFERROR($O38*VLOOKUP($E38,Assumptions!$A$5:$E$9,5,FALSE),""))</f>
        <v/>
      </c>
      <c r="U38" s="9">
        <f>IF(OR($G38="",$P38=""),"",IFERROR($P38*VLOOKUP($G38,Assumptions!$G$5:$J$9,3,FALSE),""))</f>
        <v/>
      </c>
      <c r="V38" s="9">
        <f>IF($R38="","",IFERROR($R38*Assumptions!$M$5,""))</f>
        <v/>
      </c>
      <c r="W38" s="9">
        <f>IF(OR($A38="",$B38="",$C38="",$E38="",$S38=""),"",IFERROR(SUM($S38:$V38),""))</f>
        <v/>
      </c>
      <c r="X38" s="12">
        <f>IF(COUNTA($A38:$L38,$O38:$P38,$R38)=0,"",IFERROR(IF(OR($A38="",$B38="",$C38="",$D38="",$E38="",$J38=""),"Check required details",IF(OR($K38="",$L38="",$K38&lt;=0,$L38&lt;=0),"Check dimensions",IF(IFERROR(VLOOKUP($E38,Assumptions!$A$5:$E$9,2,FALSE),"")="","Check service assumption",IF(AND($G38&lt;&gt;"",IFERROR(VLOOKUP($G38,Assumptions!$G$5:$J$9,2,FALSE),"")=""),"Check product assumption",IF(AND($G38&lt;&gt;"",OR($P38="",$P38&lt;=0)),"Check product quantity",IF(AND($G38="",$P38&lt;&gt;""),"Check product selection",IF($O38&gt;Assumptions!$M$6,"Review labor hours",IF($R38&gt;Assumptions!$M$7,"Review travel miles",IF(AND($G38&lt;&gt;"",$P38&lt;&gt;"",$P38&gt;IFERROR(VLOOKUP($G38,Assumptions!$G$5:$J$9,4,FALSE),1E+99)),"Review product quantity","Inputs complete"))))))))),"Check numeric entries"))</f>
        <v/>
      </c>
    </row>
    <row r="39" ht="34" customHeight="1">
      <c r="A39" s="23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5" t="n"/>
      <c r="L39" s="15" t="n"/>
      <c r="M39" s="17">
        <f>IF(OR($K39="",$L39=""),"",IFERROR(2*($K39+$L39),""))</f>
        <v/>
      </c>
      <c r="N39" s="17">
        <f>IF(OR($K39="",$L39=""),"",IFERROR($K39*$L39,""))</f>
        <v/>
      </c>
      <c r="O39" s="15" t="n"/>
      <c r="P39" s="15" t="n"/>
      <c r="Q39" s="11">
        <f>IF($G39="","",IFERROR(VLOOKUP($G39,Assumptions!$G$5:$J$9,2,FALSE),""))</f>
        <v/>
      </c>
      <c r="R39" s="15" t="n"/>
      <c r="S39" s="8">
        <f>IF(OR($E39="",$M39="",$N39=""),"",IFERROR(VLOOKUP($E39,Assumptions!$A$5:$E$9,2,FALSE)+$M39*VLOOKUP($E39,Assumptions!$A$5:$E$9,3,FALSE)+$N39*VLOOKUP($E39,Assumptions!$A$5:$E$9,4,FALSE),""))</f>
        <v/>
      </c>
      <c r="T39" s="8">
        <f>IF(OR($E39="",$O39=""),"",IFERROR($O39*VLOOKUP($E39,Assumptions!$A$5:$E$9,5,FALSE),""))</f>
        <v/>
      </c>
      <c r="U39" s="8">
        <f>IF(OR($G39="",$P39=""),"",IFERROR($P39*VLOOKUP($G39,Assumptions!$G$5:$J$9,3,FALSE),""))</f>
        <v/>
      </c>
      <c r="V39" s="8">
        <f>IF($R39="","",IFERROR($R39*Assumptions!$M$5,""))</f>
        <v/>
      </c>
      <c r="W39" s="8">
        <f>IF(OR($A39="",$B39="",$C39="",$E39="",$S39=""),"",IFERROR(SUM($S39:$V39),""))</f>
        <v/>
      </c>
      <c r="X39" s="11">
        <f>IF(COUNTA($A39:$L39,$O39:$P39,$R39)=0,"",IFERROR(IF(OR($A39="",$B39="",$C39="",$D39="",$E39="",$J39=""),"Check required details",IF(OR($K39="",$L39="",$K39&lt;=0,$L39&lt;=0),"Check dimensions",IF(IFERROR(VLOOKUP($E39,Assumptions!$A$5:$E$9,2,FALSE),"")="","Check service assumption",IF(AND($G39&lt;&gt;"",IFERROR(VLOOKUP($G39,Assumptions!$G$5:$J$9,2,FALSE),"")=""),"Check product assumption",IF(AND($G39&lt;&gt;"",OR($P39="",$P39&lt;=0)),"Check product quantity",IF(AND($G39="",$P39&lt;&gt;""),"Check product selection",IF($O39&gt;Assumptions!$M$6,"Review labor hours",IF($R39&gt;Assumptions!$M$7,"Review travel miles",IF(AND($G39&lt;&gt;"",$P39&lt;&gt;"",$P39&gt;IFERROR(VLOOKUP($G39,Assumptions!$G$5:$J$9,4,FALSE),1E+99)),"Review product quantity","Inputs complete"))))))))),"Check numeric entries"))</f>
        <v/>
      </c>
    </row>
    <row r="40" ht="34" customHeight="1">
      <c r="A40" s="23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5" t="n"/>
      <c r="L40" s="15" t="n"/>
      <c r="M40" s="16">
        <f>IF(OR($K40="",$L40=""),"",IFERROR(2*($K40+$L40),""))</f>
        <v/>
      </c>
      <c r="N40" s="16">
        <f>IF(OR($K40="",$L40=""),"",IFERROR($K40*$L40,""))</f>
        <v/>
      </c>
      <c r="O40" s="15" t="n"/>
      <c r="P40" s="15" t="n"/>
      <c r="Q40" s="12">
        <f>IF($G40="","",IFERROR(VLOOKUP($G40,Assumptions!$G$5:$J$9,2,FALSE),""))</f>
        <v/>
      </c>
      <c r="R40" s="15" t="n"/>
      <c r="S40" s="9">
        <f>IF(OR($E40="",$M40="",$N40=""),"",IFERROR(VLOOKUP($E40,Assumptions!$A$5:$E$9,2,FALSE)+$M40*VLOOKUP($E40,Assumptions!$A$5:$E$9,3,FALSE)+$N40*VLOOKUP($E40,Assumptions!$A$5:$E$9,4,FALSE),""))</f>
        <v/>
      </c>
      <c r="T40" s="9">
        <f>IF(OR($E40="",$O40=""),"",IFERROR($O40*VLOOKUP($E40,Assumptions!$A$5:$E$9,5,FALSE),""))</f>
        <v/>
      </c>
      <c r="U40" s="9">
        <f>IF(OR($G40="",$P40=""),"",IFERROR($P40*VLOOKUP($G40,Assumptions!$G$5:$J$9,3,FALSE),""))</f>
        <v/>
      </c>
      <c r="V40" s="9">
        <f>IF($R40="","",IFERROR($R40*Assumptions!$M$5,""))</f>
        <v/>
      </c>
      <c r="W40" s="9">
        <f>IF(OR($A40="",$B40="",$C40="",$E40="",$S40=""),"",IFERROR(SUM($S40:$V40),""))</f>
        <v/>
      </c>
      <c r="X40" s="12">
        <f>IF(COUNTA($A40:$L40,$O40:$P40,$R40)=0,"",IFERROR(IF(OR($A40="",$B40="",$C40="",$D40="",$E40="",$J40=""),"Check required details",IF(OR($K40="",$L40="",$K40&lt;=0,$L40&lt;=0),"Check dimensions",IF(IFERROR(VLOOKUP($E40,Assumptions!$A$5:$E$9,2,FALSE),"")="","Check service assumption",IF(AND($G40&lt;&gt;"",IFERROR(VLOOKUP($G40,Assumptions!$G$5:$J$9,2,FALSE),"")=""),"Check product assumption",IF(AND($G40&lt;&gt;"",OR($P40="",$P40&lt;=0)),"Check product quantity",IF(AND($G40="",$P40&lt;&gt;""),"Check product selection",IF($O40&gt;Assumptions!$M$6,"Review labor hours",IF($R40&gt;Assumptions!$M$7,"Review travel miles",IF(AND($G40&lt;&gt;"",$P40&lt;&gt;"",$P40&gt;IFERROR(VLOOKUP($G40,Assumptions!$G$5:$J$9,4,FALSE),1E+99)),"Review product quantity","Inputs complete"))))))))),"Check numeric entries"))</f>
        <v/>
      </c>
    </row>
    <row r="41" ht="34" customHeight="1">
      <c r="A41" s="23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5" t="n"/>
      <c r="L41" s="15" t="n"/>
      <c r="M41" s="17">
        <f>IF(OR($K41="",$L41=""),"",IFERROR(2*($K41+$L41),""))</f>
        <v/>
      </c>
      <c r="N41" s="17">
        <f>IF(OR($K41="",$L41=""),"",IFERROR($K41*$L41,""))</f>
        <v/>
      </c>
      <c r="O41" s="15" t="n"/>
      <c r="P41" s="15" t="n"/>
      <c r="Q41" s="11">
        <f>IF($G41="","",IFERROR(VLOOKUP($G41,Assumptions!$G$5:$J$9,2,FALSE),""))</f>
        <v/>
      </c>
      <c r="R41" s="15" t="n"/>
      <c r="S41" s="8">
        <f>IF(OR($E41="",$M41="",$N41=""),"",IFERROR(VLOOKUP($E41,Assumptions!$A$5:$E$9,2,FALSE)+$M41*VLOOKUP($E41,Assumptions!$A$5:$E$9,3,FALSE)+$N41*VLOOKUP($E41,Assumptions!$A$5:$E$9,4,FALSE),""))</f>
        <v/>
      </c>
      <c r="T41" s="8">
        <f>IF(OR($E41="",$O41=""),"",IFERROR($O41*VLOOKUP($E41,Assumptions!$A$5:$E$9,5,FALSE),""))</f>
        <v/>
      </c>
      <c r="U41" s="8">
        <f>IF(OR($G41="",$P41=""),"",IFERROR($P41*VLOOKUP($G41,Assumptions!$G$5:$J$9,3,FALSE),""))</f>
        <v/>
      </c>
      <c r="V41" s="8">
        <f>IF($R41="","",IFERROR($R41*Assumptions!$M$5,""))</f>
        <v/>
      </c>
      <c r="W41" s="8">
        <f>IF(OR($A41="",$B41="",$C41="",$E41="",$S41=""),"",IFERROR(SUM($S41:$V41),""))</f>
        <v/>
      </c>
      <c r="X41" s="11">
        <f>IF(COUNTA($A41:$L41,$O41:$P41,$R41)=0,"",IFERROR(IF(OR($A41="",$B41="",$C41="",$D41="",$E41="",$J41=""),"Check required details",IF(OR($K41="",$L41="",$K41&lt;=0,$L41&lt;=0),"Check dimensions",IF(IFERROR(VLOOKUP($E41,Assumptions!$A$5:$E$9,2,FALSE),"")="","Check service assumption",IF(AND($G41&lt;&gt;"",IFERROR(VLOOKUP($G41,Assumptions!$G$5:$J$9,2,FALSE),"")=""),"Check product assumption",IF(AND($G41&lt;&gt;"",OR($P41="",$P41&lt;=0)),"Check product quantity",IF(AND($G41="",$P41&lt;&gt;""),"Check product selection",IF($O41&gt;Assumptions!$M$6,"Review labor hours",IF($R41&gt;Assumptions!$M$7,"Review travel miles",IF(AND($G41&lt;&gt;"",$P41&lt;&gt;"",$P41&gt;IFERROR(VLOOKUP($G41,Assumptions!$G$5:$J$9,4,FALSE),1E+99)),"Review product quantity","Inputs complete"))))))))),"Check numeric entries"))</f>
        <v/>
      </c>
    </row>
    <row r="42" ht="34" customHeight="1">
      <c r="A42" s="23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5" t="n"/>
      <c r="L42" s="15" t="n"/>
      <c r="M42" s="16">
        <f>IF(OR($K42="",$L42=""),"",IFERROR(2*($K42+$L42),""))</f>
        <v/>
      </c>
      <c r="N42" s="16">
        <f>IF(OR($K42="",$L42=""),"",IFERROR($K42*$L42,""))</f>
        <v/>
      </c>
      <c r="O42" s="15" t="n"/>
      <c r="P42" s="15" t="n"/>
      <c r="Q42" s="12">
        <f>IF($G42="","",IFERROR(VLOOKUP($G42,Assumptions!$G$5:$J$9,2,FALSE),""))</f>
        <v/>
      </c>
      <c r="R42" s="15" t="n"/>
      <c r="S42" s="9">
        <f>IF(OR($E42="",$M42="",$N42=""),"",IFERROR(VLOOKUP($E42,Assumptions!$A$5:$E$9,2,FALSE)+$M42*VLOOKUP($E42,Assumptions!$A$5:$E$9,3,FALSE)+$N42*VLOOKUP($E42,Assumptions!$A$5:$E$9,4,FALSE),""))</f>
        <v/>
      </c>
      <c r="T42" s="9">
        <f>IF(OR($E42="",$O42=""),"",IFERROR($O42*VLOOKUP($E42,Assumptions!$A$5:$E$9,5,FALSE),""))</f>
        <v/>
      </c>
      <c r="U42" s="9">
        <f>IF(OR($G42="",$P42=""),"",IFERROR($P42*VLOOKUP($G42,Assumptions!$G$5:$J$9,3,FALSE),""))</f>
        <v/>
      </c>
      <c r="V42" s="9">
        <f>IF($R42="","",IFERROR($R42*Assumptions!$M$5,""))</f>
        <v/>
      </c>
      <c r="W42" s="9">
        <f>IF(OR($A42="",$B42="",$C42="",$E42="",$S42=""),"",IFERROR(SUM($S42:$V42),""))</f>
        <v/>
      </c>
      <c r="X42" s="12">
        <f>IF(COUNTA($A42:$L42,$O42:$P42,$R42)=0,"",IFERROR(IF(OR($A42="",$B42="",$C42="",$D42="",$E42="",$J42=""),"Check required details",IF(OR($K42="",$L42="",$K42&lt;=0,$L42&lt;=0),"Check dimensions",IF(IFERROR(VLOOKUP($E42,Assumptions!$A$5:$E$9,2,FALSE),"")="","Check service assumption",IF(AND($G42&lt;&gt;"",IFERROR(VLOOKUP($G42,Assumptions!$G$5:$J$9,2,FALSE),"")=""),"Check product assumption",IF(AND($G42&lt;&gt;"",OR($P42="",$P42&lt;=0)),"Check product quantity",IF(AND($G42="",$P42&lt;&gt;""),"Check product selection",IF($O42&gt;Assumptions!$M$6,"Review labor hours",IF($R42&gt;Assumptions!$M$7,"Review travel miles",IF(AND($G42&lt;&gt;"",$P42&lt;&gt;"",$P42&gt;IFERROR(VLOOKUP($G42,Assumptions!$G$5:$J$9,4,FALSE),1E+99)),"Review product quantity","Inputs complete"))))))))),"Check numeric entries"))</f>
        <v/>
      </c>
    </row>
    <row r="43" ht="34" customHeight="1">
      <c r="A43" s="23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5" t="n"/>
      <c r="L43" s="15" t="n"/>
      <c r="M43" s="17">
        <f>IF(OR($K43="",$L43=""),"",IFERROR(2*($K43+$L43),""))</f>
        <v/>
      </c>
      <c r="N43" s="17">
        <f>IF(OR($K43="",$L43=""),"",IFERROR($K43*$L43,""))</f>
        <v/>
      </c>
      <c r="O43" s="15" t="n"/>
      <c r="P43" s="15" t="n"/>
      <c r="Q43" s="11">
        <f>IF($G43="","",IFERROR(VLOOKUP($G43,Assumptions!$G$5:$J$9,2,FALSE),""))</f>
        <v/>
      </c>
      <c r="R43" s="15" t="n"/>
      <c r="S43" s="8">
        <f>IF(OR($E43="",$M43="",$N43=""),"",IFERROR(VLOOKUP($E43,Assumptions!$A$5:$E$9,2,FALSE)+$M43*VLOOKUP($E43,Assumptions!$A$5:$E$9,3,FALSE)+$N43*VLOOKUP($E43,Assumptions!$A$5:$E$9,4,FALSE),""))</f>
        <v/>
      </c>
      <c r="T43" s="8">
        <f>IF(OR($E43="",$O43=""),"",IFERROR($O43*VLOOKUP($E43,Assumptions!$A$5:$E$9,5,FALSE),""))</f>
        <v/>
      </c>
      <c r="U43" s="8">
        <f>IF(OR($G43="",$P43=""),"",IFERROR($P43*VLOOKUP($G43,Assumptions!$G$5:$J$9,3,FALSE),""))</f>
        <v/>
      </c>
      <c r="V43" s="8">
        <f>IF($R43="","",IFERROR($R43*Assumptions!$M$5,""))</f>
        <v/>
      </c>
      <c r="W43" s="8">
        <f>IF(OR($A43="",$B43="",$C43="",$E43="",$S43=""),"",IFERROR(SUM($S43:$V43),""))</f>
        <v/>
      </c>
      <c r="X43" s="11">
        <f>IF(COUNTA($A43:$L43,$O43:$P43,$R43)=0,"",IFERROR(IF(OR($A43="",$B43="",$C43="",$D43="",$E43="",$J43=""),"Check required details",IF(OR($K43="",$L43="",$K43&lt;=0,$L43&lt;=0),"Check dimensions",IF(IFERROR(VLOOKUP($E43,Assumptions!$A$5:$E$9,2,FALSE),"")="","Check service assumption",IF(AND($G43&lt;&gt;"",IFERROR(VLOOKUP($G43,Assumptions!$G$5:$J$9,2,FALSE),"")=""),"Check product assumption",IF(AND($G43&lt;&gt;"",OR($P43="",$P43&lt;=0)),"Check product quantity",IF(AND($G43="",$P43&lt;&gt;""),"Check product selection",IF($O43&gt;Assumptions!$M$6,"Review labor hours",IF($R43&gt;Assumptions!$M$7,"Review travel miles",IF(AND($G43&lt;&gt;"",$P43&lt;&gt;"",$P43&gt;IFERROR(VLOOKUP($G43,Assumptions!$G$5:$J$9,4,FALSE),1E+99)),"Review product quantity","Inputs complete"))))))))),"Check numeric entries"))</f>
        <v/>
      </c>
    </row>
    <row r="44" ht="34" customHeight="1">
      <c r="A44" s="23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5" t="n"/>
      <c r="L44" s="15" t="n"/>
      <c r="M44" s="16">
        <f>IF(OR($K44="",$L44=""),"",IFERROR(2*($K44+$L44),""))</f>
        <v/>
      </c>
      <c r="N44" s="16">
        <f>IF(OR($K44="",$L44=""),"",IFERROR($K44*$L44,""))</f>
        <v/>
      </c>
      <c r="O44" s="15" t="n"/>
      <c r="P44" s="15" t="n"/>
      <c r="Q44" s="12">
        <f>IF($G44="","",IFERROR(VLOOKUP($G44,Assumptions!$G$5:$J$9,2,FALSE),""))</f>
        <v/>
      </c>
      <c r="R44" s="15" t="n"/>
      <c r="S44" s="9">
        <f>IF(OR($E44="",$M44="",$N44=""),"",IFERROR(VLOOKUP($E44,Assumptions!$A$5:$E$9,2,FALSE)+$M44*VLOOKUP($E44,Assumptions!$A$5:$E$9,3,FALSE)+$N44*VLOOKUP($E44,Assumptions!$A$5:$E$9,4,FALSE),""))</f>
        <v/>
      </c>
      <c r="T44" s="9">
        <f>IF(OR($E44="",$O44=""),"",IFERROR($O44*VLOOKUP($E44,Assumptions!$A$5:$E$9,5,FALSE),""))</f>
        <v/>
      </c>
      <c r="U44" s="9">
        <f>IF(OR($G44="",$P44=""),"",IFERROR($P44*VLOOKUP($G44,Assumptions!$G$5:$J$9,3,FALSE),""))</f>
        <v/>
      </c>
      <c r="V44" s="9">
        <f>IF($R44="","",IFERROR($R44*Assumptions!$M$5,""))</f>
        <v/>
      </c>
      <c r="W44" s="9">
        <f>IF(OR($A44="",$B44="",$C44="",$E44="",$S44=""),"",IFERROR(SUM($S44:$V44),""))</f>
        <v/>
      </c>
      <c r="X44" s="12">
        <f>IF(COUNTA($A44:$L44,$O44:$P44,$R44)=0,"",IFERROR(IF(OR($A44="",$B44="",$C44="",$D44="",$E44="",$J44=""),"Check required details",IF(OR($K44="",$L44="",$K44&lt;=0,$L44&lt;=0),"Check dimensions",IF(IFERROR(VLOOKUP($E44,Assumptions!$A$5:$E$9,2,FALSE),"")="","Check service assumption",IF(AND($G44&lt;&gt;"",IFERROR(VLOOKUP($G44,Assumptions!$G$5:$J$9,2,FALSE),"")=""),"Check product assumption",IF(AND($G44&lt;&gt;"",OR($P44="",$P44&lt;=0)),"Check product quantity",IF(AND($G44="",$P44&lt;&gt;""),"Check product selection",IF($O44&gt;Assumptions!$M$6,"Review labor hours",IF($R44&gt;Assumptions!$M$7,"Review travel miles",IF(AND($G44&lt;&gt;"",$P44&lt;&gt;"",$P44&gt;IFERROR(VLOOKUP($G44,Assumptions!$G$5:$J$9,4,FALSE),1E+99)),"Review product quantity","Inputs complete"))))))))),"Check numeric entries"))</f>
        <v/>
      </c>
    </row>
    <row r="45" ht="34" customHeight="1">
      <c r="A45" s="23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5" t="n"/>
      <c r="L45" s="15" t="n"/>
      <c r="M45" s="17">
        <f>IF(OR($K45="",$L45=""),"",IFERROR(2*($K45+$L45),""))</f>
        <v/>
      </c>
      <c r="N45" s="17">
        <f>IF(OR($K45="",$L45=""),"",IFERROR($K45*$L45,""))</f>
        <v/>
      </c>
      <c r="O45" s="15" t="n"/>
      <c r="P45" s="15" t="n"/>
      <c r="Q45" s="11">
        <f>IF($G45="","",IFERROR(VLOOKUP($G45,Assumptions!$G$5:$J$9,2,FALSE),""))</f>
        <v/>
      </c>
      <c r="R45" s="15" t="n"/>
      <c r="S45" s="8">
        <f>IF(OR($E45="",$M45="",$N45=""),"",IFERROR(VLOOKUP($E45,Assumptions!$A$5:$E$9,2,FALSE)+$M45*VLOOKUP($E45,Assumptions!$A$5:$E$9,3,FALSE)+$N45*VLOOKUP($E45,Assumptions!$A$5:$E$9,4,FALSE),""))</f>
        <v/>
      </c>
      <c r="T45" s="8">
        <f>IF(OR($E45="",$O45=""),"",IFERROR($O45*VLOOKUP($E45,Assumptions!$A$5:$E$9,5,FALSE),""))</f>
        <v/>
      </c>
      <c r="U45" s="8">
        <f>IF(OR($G45="",$P45=""),"",IFERROR($P45*VLOOKUP($G45,Assumptions!$G$5:$J$9,3,FALSE),""))</f>
        <v/>
      </c>
      <c r="V45" s="8">
        <f>IF($R45="","",IFERROR($R45*Assumptions!$M$5,""))</f>
        <v/>
      </c>
      <c r="W45" s="8">
        <f>IF(OR($A45="",$B45="",$C45="",$E45="",$S45=""),"",IFERROR(SUM($S45:$V45),""))</f>
        <v/>
      </c>
      <c r="X45" s="11">
        <f>IF(COUNTA($A45:$L45,$O45:$P45,$R45)=0,"",IFERROR(IF(OR($A45="",$B45="",$C45="",$D45="",$E45="",$J45=""),"Check required details",IF(OR($K45="",$L45="",$K45&lt;=0,$L45&lt;=0),"Check dimensions",IF(IFERROR(VLOOKUP($E45,Assumptions!$A$5:$E$9,2,FALSE),"")="","Check service assumption",IF(AND($G45&lt;&gt;"",IFERROR(VLOOKUP($G45,Assumptions!$G$5:$J$9,2,FALSE),"")=""),"Check product assumption",IF(AND($G45&lt;&gt;"",OR($P45="",$P45&lt;=0)),"Check product quantity",IF(AND($G45="",$P45&lt;&gt;""),"Check product selection",IF($O45&gt;Assumptions!$M$6,"Review labor hours",IF($R45&gt;Assumptions!$M$7,"Review travel miles",IF(AND($G45&lt;&gt;"",$P45&lt;&gt;"",$P45&gt;IFERROR(VLOOKUP($G45,Assumptions!$G$5:$J$9,4,FALSE),1E+99)),"Review product quantity","Inputs complete"))))))))),"Check numeric entries"))</f>
        <v/>
      </c>
    </row>
    <row r="46" ht="34" customHeight="1">
      <c r="A46" s="23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5" t="n"/>
      <c r="L46" s="15" t="n"/>
      <c r="M46" s="16">
        <f>IF(OR($K46="",$L46=""),"",IFERROR(2*($K46+$L46),""))</f>
        <v/>
      </c>
      <c r="N46" s="16">
        <f>IF(OR($K46="",$L46=""),"",IFERROR($K46*$L46,""))</f>
        <v/>
      </c>
      <c r="O46" s="15" t="n"/>
      <c r="P46" s="15" t="n"/>
      <c r="Q46" s="12">
        <f>IF($G46="","",IFERROR(VLOOKUP($G46,Assumptions!$G$5:$J$9,2,FALSE),""))</f>
        <v/>
      </c>
      <c r="R46" s="15" t="n"/>
      <c r="S46" s="9">
        <f>IF(OR($E46="",$M46="",$N46=""),"",IFERROR(VLOOKUP($E46,Assumptions!$A$5:$E$9,2,FALSE)+$M46*VLOOKUP($E46,Assumptions!$A$5:$E$9,3,FALSE)+$N46*VLOOKUP($E46,Assumptions!$A$5:$E$9,4,FALSE),""))</f>
        <v/>
      </c>
      <c r="T46" s="9">
        <f>IF(OR($E46="",$O46=""),"",IFERROR($O46*VLOOKUP($E46,Assumptions!$A$5:$E$9,5,FALSE),""))</f>
        <v/>
      </c>
      <c r="U46" s="9">
        <f>IF(OR($G46="",$P46=""),"",IFERROR($P46*VLOOKUP($G46,Assumptions!$G$5:$J$9,3,FALSE),""))</f>
        <v/>
      </c>
      <c r="V46" s="9">
        <f>IF($R46="","",IFERROR($R46*Assumptions!$M$5,""))</f>
        <v/>
      </c>
      <c r="W46" s="9">
        <f>IF(OR($A46="",$B46="",$C46="",$E46="",$S46=""),"",IFERROR(SUM($S46:$V46),""))</f>
        <v/>
      </c>
      <c r="X46" s="12">
        <f>IF(COUNTA($A46:$L46,$O46:$P46,$R46)=0,"",IFERROR(IF(OR($A46="",$B46="",$C46="",$D46="",$E46="",$J46=""),"Check required details",IF(OR($K46="",$L46="",$K46&lt;=0,$L46&lt;=0),"Check dimensions",IF(IFERROR(VLOOKUP($E46,Assumptions!$A$5:$E$9,2,FALSE),"")="","Check service assumption",IF(AND($G46&lt;&gt;"",IFERROR(VLOOKUP($G46,Assumptions!$G$5:$J$9,2,FALSE),"")=""),"Check product assumption",IF(AND($G46&lt;&gt;"",OR($P46="",$P46&lt;=0)),"Check product quantity",IF(AND($G46="",$P46&lt;&gt;""),"Check product selection",IF($O46&gt;Assumptions!$M$6,"Review labor hours",IF($R46&gt;Assumptions!$M$7,"Review travel miles",IF(AND($G46&lt;&gt;"",$P46&lt;&gt;"",$P46&gt;IFERROR(VLOOKUP($G46,Assumptions!$G$5:$J$9,4,FALSE),1E+99)),"Review product quantity","Inputs complete"))))))))),"Check numeric entries"))</f>
        <v/>
      </c>
    </row>
    <row r="47" ht="34" customHeight="1">
      <c r="A47" s="23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5" t="n"/>
      <c r="L47" s="15" t="n"/>
      <c r="M47" s="17">
        <f>IF(OR($K47="",$L47=""),"",IFERROR(2*($K47+$L47),""))</f>
        <v/>
      </c>
      <c r="N47" s="17">
        <f>IF(OR($K47="",$L47=""),"",IFERROR($K47*$L47,""))</f>
        <v/>
      </c>
      <c r="O47" s="15" t="n"/>
      <c r="P47" s="15" t="n"/>
      <c r="Q47" s="11">
        <f>IF($G47="","",IFERROR(VLOOKUP($G47,Assumptions!$G$5:$J$9,2,FALSE),""))</f>
        <v/>
      </c>
      <c r="R47" s="15" t="n"/>
      <c r="S47" s="8">
        <f>IF(OR($E47="",$M47="",$N47=""),"",IFERROR(VLOOKUP($E47,Assumptions!$A$5:$E$9,2,FALSE)+$M47*VLOOKUP($E47,Assumptions!$A$5:$E$9,3,FALSE)+$N47*VLOOKUP($E47,Assumptions!$A$5:$E$9,4,FALSE),""))</f>
        <v/>
      </c>
      <c r="T47" s="8">
        <f>IF(OR($E47="",$O47=""),"",IFERROR($O47*VLOOKUP($E47,Assumptions!$A$5:$E$9,5,FALSE),""))</f>
        <v/>
      </c>
      <c r="U47" s="8">
        <f>IF(OR($G47="",$P47=""),"",IFERROR($P47*VLOOKUP($G47,Assumptions!$G$5:$J$9,3,FALSE),""))</f>
        <v/>
      </c>
      <c r="V47" s="8">
        <f>IF($R47="","",IFERROR($R47*Assumptions!$M$5,""))</f>
        <v/>
      </c>
      <c r="W47" s="8">
        <f>IF(OR($A47="",$B47="",$C47="",$E47="",$S47=""),"",IFERROR(SUM($S47:$V47),""))</f>
        <v/>
      </c>
      <c r="X47" s="11">
        <f>IF(COUNTA($A47:$L47,$O47:$P47,$R47)=0,"",IFERROR(IF(OR($A47="",$B47="",$C47="",$D47="",$E47="",$J47=""),"Check required details",IF(OR($K47="",$L47="",$K47&lt;=0,$L47&lt;=0),"Check dimensions",IF(IFERROR(VLOOKUP($E47,Assumptions!$A$5:$E$9,2,FALSE),"")="","Check service assumption",IF(AND($G47&lt;&gt;"",IFERROR(VLOOKUP($G47,Assumptions!$G$5:$J$9,2,FALSE),"")=""),"Check product assumption",IF(AND($G47&lt;&gt;"",OR($P47="",$P47&lt;=0)),"Check product quantity",IF(AND($G47="",$P47&lt;&gt;""),"Check product selection",IF($O47&gt;Assumptions!$M$6,"Review labor hours",IF($R47&gt;Assumptions!$M$7,"Review travel miles",IF(AND($G47&lt;&gt;"",$P47&lt;&gt;"",$P47&gt;IFERROR(VLOOKUP($G47,Assumptions!$G$5:$J$9,4,FALSE),1E+99)),"Review product quantity","Inputs complete"))))))))),"Check numeric entries"))</f>
        <v/>
      </c>
    </row>
    <row r="48" ht="34" customHeight="1">
      <c r="A48" s="23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5" t="n"/>
      <c r="L48" s="15" t="n"/>
      <c r="M48" s="16">
        <f>IF(OR($K48="",$L48=""),"",IFERROR(2*($K48+$L48),""))</f>
        <v/>
      </c>
      <c r="N48" s="16">
        <f>IF(OR($K48="",$L48=""),"",IFERROR($K48*$L48,""))</f>
        <v/>
      </c>
      <c r="O48" s="15" t="n"/>
      <c r="P48" s="15" t="n"/>
      <c r="Q48" s="12">
        <f>IF($G48="","",IFERROR(VLOOKUP($G48,Assumptions!$G$5:$J$9,2,FALSE),""))</f>
        <v/>
      </c>
      <c r="R48" s="15" t="n"/>
      <c r="S48" s="9">
        <f>IF(OR($E48="",$M48="",$N48=""),"",IFERROR(VLOOKUP($E48,Assumptions!$A$5:$E$9,2,FALSE)+$M48*VLOOKUP($E48,Assumptions!$A$5:$E$9,3,FALSE)+$N48*VLOOKUP($E48,Assumptions!$A$5:$E$9,4,FALSE),""))</f>
        <v/>
      </c>
      <c r="T48" s="9">
        <f>IF(OR($E48="",$O48=""),"",IFERROR($O48*VLOOKUP($E48,Assumptions!$A$5:$E$9,5,FALSE),""))</f>
        <v/>
      </c>
      <c r="U48" s="9">
        <f>IF(OR($G48="",$P48=""),"",IFERROR($P48*VLOOKUP($G48,Assumptions!$G$5:$J$9,3,FALSE),""))</f>
        <v/>
      </c>
      <c r="V48" s="9">
        <f>IF($R48="","",IFERROR($R48*Assumptions!$M$5,""))</f>
        <v/>
      </c>
      <c r="W48" s="9">
        <f>IF(OR($A48="",$B48="",$C48="",$E48="",$S48=""),"",IFERROR(SUM($S48:$V48),""))</f>
        <v/>
      </c>
      <c r="X48" s="12">
        <f>IF(COUNTA($A48:$L48,$O48:$P48,$R48)=0,"",IFERROR(IF(OR($A48="",$B48="",$C48="",$D48="",$E48="",$J48=""),"Check required details",IF(OR($K48="",$L48="",$K48&lt;=0,$L48&lt;=0),"Check dimensions",IF(IFERROR(VLOOKUP($E48,Assumptions!$A$5:$E$9,2,FALSE),"")="","Check service assumption",IF(AND($G48&lt;&gt;"",IFERROR(VLOOKUP($G48,Assumptions!$G$5:$J$9,2,FALSE),"")=""),"Check product assumption",IF(AND($G48&lt;&gt;"",OR($P48="",$P48&lt;=0)),"Check product quantity",IF(AND($G48="",$P48&lt;&gt;""),"Check product selection",IF($O48&gt;Assumptions!$M$6,"Review labor hours",IF($R48&gt;Assumptions!$M$7,"Review travel miles",IF(AND($G48&lt;&gt;"",$P48&lt;&gt;"",$P48&gt;IFERROR(VLOOKUP($G48,Assumptions!$G$5:$J$9,4,FALSE),1E+99)),"Review product quantity","Inputs complete"))))))))),"Check numeric entries"))</f>
        <v/>
      </c>
    </row>
    <row r="49" ht="34" customHeight="1">
      <c r="A49" s="2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5" t="n"/>
      <c r="L49" s="15" t="n"/>
      <c r="M49" s="17">
        <f>IF(OR($K49="",$L49=""),"",IFERROR(2*($K49+$L49),""))</f>
        <v/>
      </c>
      <c r="N49" s="17">
        <f>IF(OR($K49="",$L49=""),"",IFERROR($K49*$L49,""))</f>
        <v/>
      </c>
      <c r="O49" s="15" t="n"/>
      <c r="P49" s="15" t="n"/>
      <c r="Q49" s="11">
        <f>IF($G49="","",IFERROR(VLOOKUP($G49,Assumptions!$G$5:$J$9,2,FALSE),""))</f>
        <v/>
      </c>
      <c r="R49" s="15" t="n"/>
      <c r="S49" s="8">
        <f>IF(OR($E49="",$M49="",$N49=""),"",IFERROR(VLOOKUP($E49,Assumptions!$A$5:$E$9,2,FALSE)+$M49*VLOOKUP($E49,Assumptions!$A$5:$E$9,3,FALSE)+$N49*VLOOKUP($E49,Assumptions!$A$5:$E$9,4,FALSE),""))</f>
        <v/>
      </c>
      <c r="T49" s="8">
        <f>IF(OR($E49="",$O49=""),"",IFERROR($O49*VLOOKUP($E49,Assumptions!$A$5:$E$9,5,FALSE),""))</f>
        <v/>
      </c>
      <c r="U49" s="8">
        <f>IF(OR($G49="",$P49=""),"",IFERROR($P49*VLOOKUP($G49,Assumptions!$G$5:$J$9,3,FALSE),""))</f>
        <v/>
      </c>
      <c r="V49" s="8">
        <f>IF($R49="","",IFERROR($R49*Assumptions!$M$5,""))</f>
        <v/>
      </c>
      <c r="W49" s="8">
        <f>IF(OR($A49="",$B49="",$C49="",$E49="",$S49=""),"",IFERROR(SUM($S49:$V49),""))</f>
        <v/>
      </c>
      <c r="X49" s="11">
        <f>IF(COUNTA($A49:$L49,$O49:$P49,$R49)=0,"",IFERROR(IF(OR($A49="",$B49="",$C49="",$D49="",$E49="",$J49=""),"Check required details",IF(OR($K49="",$L49="",$K49&lt;=0,$L49&lt;=0),"Check dimensions",IF(IFERROR(VLOOKUP($E49,Assumptions!$A$5:$E$9,2,FALSE),"")="","Check service assumption",IF(AND($G49&lt;&gt;"",IFERROR(VLOOKUP($G49,Assumptions!$G$5:$J$9,2,FALSE),"")=""),"Check product assumption",IF(AND($G49&lt;&gt;"",OR($P49="",$P49&lt;=0)),"Check product quantity",IF(AND($G49="",$P49&lt;&gt;""),"Check product selection",IF($O49&gt;Assumptions!$M$6,"Review labor hours",IF($R49&gt;Assumptions!$M$7,"Review travel miles",IF(AND($G49&lt;&gt;"",$P49&lt;&gt;"",$P49&gt;IFERROR(VLOOKUP($G49,Assumptions!$G$5:$J$9,4,FALSE),1E+99)),"Review product quantity","Inputs complete"))))))))),"Check numeric entries"))</f>
        <v/>
      </c>
    </row>
    <row r="50" ht="34" customHeight="1">
      <c r="A50" s="23" t="n"/>
      <c r="B50" s="14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5" t="n"/>
      <c r="L50" s="15" t="n"/>
      <c r="M50" s="16">
        <f>IF(OR($K50="",$L50=""),"",IFERROR(2*($K50+$L50),""))</f>
        <v/>
      </c>
      <c r="N50" s="16">
        <f>IF(OR($K50="",$L50=""),"",IFERROR($K50*$L50,""))</f>
        <v/>
      </c>
      <c r="O50" s="15" t="n"/>
      <c r="P50" s="15" t="n"/>
      <c r="Q50" s="12">
        <f>IF($G50="","",IFERROR(VLOOKUP($G50,Assumptions!$G$5:$J$9,2,FALSE),""))</f>
        <v/>
      </c>
      <c r="R50" s="15" t="n"/>
      <c r="S50" s="9">
        <f>IF(OR($E50="",$M50="",$N50=""),"",IFERROR(VLOOKUP($E50,Assumptions!$A$5:$E$9,2,FALSE)+$M50*VLOOKUP($E50,Assumptions!$A$5:$E$9,3,FALSE)+$N50*VLOOKUP($E50,Assumptions!$A$5:$E$9,4,FALSE),""))</f>
        <v/>
      </c>
      <c r="T50" s="9">
        <f>IF(OR($E50="",$O50=""),"",IFERROR($O50*VLOOKUP($E50,Assumptions!$A$5:$E$9,5,FALSE),""))</f>
        <v/>
      </c>
      <c r="U50" s="9">
        <f>IF(OR($G50="",$P50=""),"",IFERROR($P50*VLOOKUP($G50,Assumptions!$G$5:$J$9,3,FALSE),""))</f>
        <v/>
      </c>
      <c r="V50" s="9">
        <f>IF($R50="","",IFERROR($R50*Assumptions!$M$5,""))</f>
        <v/>
      </c>
      <c r="W50" s="9">
        <f>IF(OR($A50="",$B50="",$C50="",$E50="",$S50=""),"",IFERROR(SUM($S50:$V50),""))</f>
        <v/>
      </c>
      <c r="X50" s="12">
        <f>IF(COUNTA($A50:$L50,$O50:$P50,$R50)=0,"",IFERROR(IF(OR($A50="",$B50="",$C50="",$D50="",$E50="",$J50=""),"Check required details",IF(OR($K50="",$L50="",$K50&lt;=0,$L50&lt;=0),"Check dimensions",IF(IFERROR(VLOOKUP($E50,Assumptions!$A$5:$E$9,2,FALSE),"")="","Check service assumption",IF(AND($G50&lt;&gt;"",IFERROR(VLOOKUP($G50,Assumptions!$G$5:$J$9,2,FALSE),"")=""),"Check product assumption",IF(AND($G50&lt;&gt;"",OR($P50="",$P50&lt;=0)),"Check product quantity",IF(AND($G50="",$P50&lt;&gt;""),"Check product selection",IF($O50&gt;Assumptions!$M$6,"Review labor hours",IF($R50&gt;Assumptions!$M$7,"Review travel miles",IF(AND($G50&lt;&gt;"",$P50&lt;&gt;"",$P50&gt;IFERROR(VLOOKUP($G50,Assumptions!$G$5:$J$9,4,FALSE),1E+99)),"Review product quantity","Inputs complete"))))))))),"Check numeric entries"))</f>
        <v/>
      </c>
    </row>
    <row r="51" ht="34" customHeight="1">
      <c r="A51" s="23" t="n"/>
      <c r="B51" s="14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5" t="n"/>
      <c r="L51" s="15" t="n"/>
      <c r="M51" s="17">
        <f>IF(OR($K51="",$L51=""),"",IFERROR(2*($K51+$L51),""))</f>
        <v/>
      </c>
      <c r="N51" s="17">
        <f>IF(OR($K51="",$L51=""),"",IFERROR($K51*$L51,""))</f>
        <v/>
      </c>
      <c r="O51" s="15" t="n"/>
      <c r="P51" s="15" t="n"/>
      <c r="Q51" s="11">
        <f>IF($G51="","",IFERROR(VLOOKUP($G51,Assumptions!$G$5:$J$9,2,FALSE),""))</f>
        <v/>
      </c>
      <c r="R51" s="15" t="n"/>
      <c r="S51" s="8">
        <f>IF(OR($E51="",$M51="",$N51=""),"",IFERROR(VLOOKUP($E51,Assumptions!$A$5:$E$9,2,FALSE)+$M51*VLOOKUP($E51,Assumptions!$A$5:$E$9,3,FALSE)+$N51*VLOOKUP($E51,Assumptions!$A$5:$E$9,4,FALSE),""))</f>
        <v/>
      </c>
      <c r="T51" s="8">
        <f>IF(OR($E51="",$O51=""),"",IFERROR($O51*VLOOKUP($E51,Assumptions!$A$5:$E$9,5,FALSE),""))</f>
        <v/>
      </c>
      <c r="U51" s="8">
        <f>IF(OR($G51="",$P51=""),"",IFERROR($P51*VLOOKUP($G51,Assumptions!$G$5:$J$9,3,FALSE),""))</f>
        <v/>
      </c>
      <c r="V51" s="8">
        <f>IF($R51="","",IFERROR($R51*Assumptions!$M$5,""))</f>
        <v/>
      </c>
      <c r="W51" s="8">
        <f>IF(OR($A51="",$B51="",$C51="",$E51="",$S51=""),"",IFERROR(SUM($S51:$V51),""))</f>
        <v/>
      </c>
      <c r="X51" s="11">
        <f>IF(COUNTA($A51:$L51,$O51:$P51,$R51)=0,"",IFERROR(IF(OR($A51="",$B51="",$C51="",$D51="",$E51="",$J51=""),"Check required details",IF(OR($K51="",$L51="",$K51&lt;=0,$L51&lt;=0),"Check dimensions",IF(IFERROR(VLOOKUP($E51,Assumptions!$A$5:$E$9,2,FALSE),"")="","Check service assumption",IF(AND($G51&lt;&gt;"",IFERROR(VLOOKUP($G51,Assumptions!$G$5:$J$9,2,FALSE),"")=""),"Check product assumption",IF(AND($G51&lt;&gt;"",OR($P51="",$P51&lt;=0)),"Check product quantity",IF(AND($G51="",$P51&lt;&gt;""),"Check product selection",IF($O51&gt;Assumptions!$M$6,"Review labor hours",IF($R51&gt;Assumptions!$M$7,"Review travel miles",IF(AND($G51&lt;&gt;"",$P51&lt;&gt;"",$P51&gt;IFERROR(VLOOKUP($G51,Assumptions!$G$5:$J$9,4,FALSE),1E+99)),"Review product quantity","Inputs complete"))))))))),"Check numeric entries"))</f>
        <v/>
      </c>
    </row>
    <row r="52" ht="34" customHeight="1">
      <c r="A52" s="23" t="n"/>
      <c r="B52" s="14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5" t="n"/>
      <c r="L52" s="15" t="n"/>
      <c r="M52" s="16">
        <f>IF(OR($K52="",$L52=""),"",IFERROR(2*($K52+$L52),""))</f>
        <v/>
      </c>
      <c r="N52" s="16">
        <f>IF(OR($K52="",$L52=""),"",IFERROR($K52*$L52,""))</f>
        <v/>
      </c>
      <c r="O52" s="15" t="n"/>
      <c r="P52" s="15" t="n"/>
      <c r="Q52" s="12">
        <f>IF($G52="","",IFERROR(VLOOKUP($G52,Assumptions!$G$5:$J$9,2,FALSE),""))</f>
        <v/>
      </c>
      <c r="R52" s="15" t="n"/>
      <c r="S52" s="9">
        <f>IF(OR($E52="",$M52="",$N52=""),"",IFERROR(VLOOKUP($E52,Assumptions!$A$5:$E$9,2,FALSE)+$M52*VLOOKUP($E52,Assumptions!$A$5:$E$9,3,FALSE)+$N52*VLOOKUP($E52,Assumptions!$A$5:$E$9,4,FALSE),""))</f>
        <v/>
      </c>
      <c r="T52" s="9">
        <f>IF(OR($E52="",$O52=""),"",IFERROR($O52*VLOOKUP($E52,Assumptions!$A$5:$E$9,5,FALSE),""))</f>
        <v/>
      </c>
      <c r="U52" s="9">
        <f>IF(OR($G52="",$P52=""),"",IFERROR($P52*VLOOKUP($G52,Assumptions!$G$5:$J$9,3,FALSE),""))</f>
        <v/>
      </c>
      <c r="V52" s="9">
        <f>IF($R52="","",IFERROR($R52*Assumptions!$M$5,""))</f>
        <v/>
      </c>
      <c r="W52" s="9">
        <f>IF(OR($A52="",$B52="",$C52="",$E52="",$S52=""),"",IFERROR(SUM($S52:$V52),""))</f>
        <v/>
      </c>
      <c r="X52" s="12">
        <f>IF(COUNTA($A52:$L52,$O52:$P52,$R52)=0,"",IFERROR(IF(OR($A52="",$B52="",$C52="",$D52="",$E52="",$J52=""),"Check required details",IF(OR($K52="",$L52="",$K52&lt;=0,$L52&lt;=0),"Check dimensions",IF(IFERROR(VLOOKUP($E52,Assumptions!$A$5:$E$9,2,FALSE),"")="","Check service assumption",IF(AND($G52&lt;&gt;"",IFERROR(VLOOKUP($G52,Assumptions!$G$5:$J$9,2,FALSE),"")=""),"Check product assumption",IF(AND($G52&lt;&gt;"",OR($P52="",$P52&lt;=0)),"Check product quantity",IF(AND($G52="",$P52&lt;&gt;""),"Check product selection",IF($O52&gt;Assumptions!$M$6,"Review labor hours",IF($R52&gt;Assumptions!$M$7,"Review travel miles",IF(AND($G52&lt;&gt;"",$P52&lt;&gt;"",$P52&gt;IFERROR(VLOOKUP($G52,Assumptions!$G$5:$J$9,4,FALSE),1E+99)),"Review product quantity","Inputs complete"))))))))),"Check numeric entries"))</f>
        <v/>
      </c>
    </row>
    <row r="53" ht="34" customHeight="1">
      <c r="A53" s="23" t="n"/>
      <c r="B53" s="14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5" t="n"/>
      <c r="L53" s="15" t="n"/>
      <c r="M53" s="17">
        <f>IF(OR($K53="",$L53=""),"",IFERROR(2*($K53+$L53),""))</f>
        <v/>
      </c>
      <c r="N53" s="17">
        <f>IF(OR($K53="",$L53=""),"",IFERROR($K53*$L53,""))</f>
        <v/>
      </c>
      <c r="O53" s="15" t="n"/>
      <c r="P53" s="15" t="n"/>
      <c r="Q53" s="11">
        <f>IF($G53="","",IFERROR(VLOOKUP($G53,Assumptions!$G$5:$J$9,2,FALSE),""))</f>
        <v/>
      </c>
      <c r="R53" s="15" t="n"/>
      <c r="S53" s="8">
        <f>IF(OR($E53="",$M53="",$N53=""),"",IFERROR(VLOOKUP($E53,Assumptions!$A$5:$E$9,2,FALSE)+$M53*VLOOKUP($E53,Assumptions!$A$5:$E$9,3,FALSE)+$N53*VLOOKUP($E53,Assumptions!$A$5:$E$9,4,FALSE),""))</f>
        <v/>
      </c>
      <c r="T53" s="8">
        <f>IF(OR($E53="",$O53=""),"",IFERROR($O53*VLOOKUP($E53,Assumptions!$A$5:$E$9,5,FALSE),""))</f>
        <v/>
      </c>
      <c r="U53" s="8">
        <f>IF(OR($G53="",$P53=""),"",IFERROR($P53*VLOOKUP($G53,Assumptions!$G$5:$J$9,3,FALSE),""))</f>
        <v/>
      </c>
      <c r="V53" s="8">
        <f>IF($R53="","",IFERROR($R53*Assumptions!$M$5,""))</f>
        <v/>
      </c>
      <c r="W53" s="8">
        <f>IF(OR($A53="",$B53="",$C53="",$E53="",$S53=""),"",IFERROR(SUM($S53:$V53),""))</f>
        <v/>
      </c>
      <c r="X53" s="11">
        <f>IF(COUNTA($A53:$L53,$O53:$P53,$R53)=0,"",IFERROR(IF(OR($A53="",$B53="",$C53="",$D53="",$E53="",$J53=""),"Check required details",IF(OR($K53="",$L53="",$K53&lt;=0,$L53&lt;=0),"Check dimensions",IF(IFERROR(VLOOKUP($E53,Assumptions!$A$5:$E$9,2,FALSE),"")="","Check service assumption",IF(AND($G53&lt;&gt;"",IFERROR(VLOOKUP($G53,Assumptions!$G$5:$J$9,2,FALSE),"")=""),"Check product assumption",IF(AND($G53&lt;&gt;"",OR($P53="",$P53&lt;=0)),"Check product quantity",IF(AND($G53="",$P53&lt;&gt;""),"Check product selection",IF($O53&gt;Assumptions!$M$6,"Review labor hours",IF($R53&gt;Assumptions!$M$7,"Review travel miles",IF(AND($G53&lt;&gt;"",$P53&lt;&gt;"",$P53&gt;IFERROR(VLOOKUP($G53,Assumptions!$G$5:$J$9,4,FALSE),1E+99)),"Review product quantity","Inputs complete"))))))))),"Check numeric entries"))</f>
        <v/>
      </c>
    </row>
    <row r="54" ht="34" customHeight="1">
      <c r="A54" s="23" t="n"/>
      <c r="B54" s="14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5" t="n"/>
      <c r="L54" s="15" t="n"/>
      <c r="M54" s="16">
        <f>IF(OR($K54="",$L54=""),"",IFERROR(2*($K54+$L54),""))</f>
        <v/>
      </c>
      <c r="N54" s="16">
        <f>IF(OR($K54="",$L54=""),"",IFERROR($K54*$L54,""))</f>
        <v/>
      </c>
      <c r="O54" s="15" t="n"/>
      <c r="P54" s="15" t="n"/>
      <c r="Q54" s="12">
        <f>IF($G54="","",IFERROR(VLOOKUP($G54,Assumptions!$G$5:$J$9,2,FALSE),""))</f>
        <v/>
      </c>
      <c r="R54" s="15" t="n"/>
      <c r="S54" s="9">
        <f>IF(OR($E54="",$M54="",$N54=""),"",IFERROR(VLOOKUP($E54,Assumptions!$A$5:$E$9,2,FALSE)+$M54*VLOOKUP($E54,Assumptions!$A$5:$E$9,3,FALSE)+$N54*VLOOKUP($E54,Assumptions!$A$5:$E$9,4,FALSE),""))</f>
        <v/>
      </c>
      <c r="T54" s="9">
        <f>IF(OR($E54="",$O54=""),"",IFERROR($O54*VLOOKUP($E54,Assumptions!$A$5:$E$9,5,FALSE),""))</f>
        <v/>
      </c>
      <c r="U54" s="9">
        <f>IF(OR($G54="",$P54=""),"",IFERROR($P54*VLOOKUP($G54,Assumptions!$G$5:$J$9,3,FALSE),""))</f>
        <v/>
      </c>
      <c r="V54" s="9">
        <f>IF($R54="","",IFERROR($R54*Assumptions!$M$5,""))</f>
        <v/>
      </c>
      <c r="W54" s="9">
        <f>IF(OR($A54="",$B54="",$C54="",$E54="",$S54=""),"",IFERROR(SUM($S54:$V54),""))</f>
        <v/>
      </c>
      <c r="X54" s="12">
        <f>IF(COUNTA($A54:$L54,$O54:$P54,$R54)=0,"",IFERROR(IF(OR($A54="",$B54="",$C54="",$D54="",$E54="",$J54=""),"Check required details",IF(OR($K54="",$L54="",$K54&lt;=0,$L54&lt;=0),"Check dimensions",IF(IFERROR(VLOOKUP($E54,Assumptions!$A$5:$E$9,2,FALSE),"")="","Check service assumption",IF(AND($G54&lt;&gt;"",IFERROR(VLOOKUP($G54,Assumptions!$G$5:$J$9,2,FALSE),"")=""),"Check product assumption",IF(AND($G54&lt;&gt;"",OR($P54="",$P54&lt;=0)),"Check product quantity",IF(AND($G54="",$P54&lt;&gt;""),"Check product selection",IF($O54&gt;Assumptions!$M$6,"Review labor hours",IF($R54&gt;Assumptions!$M$7,"Review travel miles",IF(AND($G54&lt;&gt;"",$P54&lt;&gt;"",$P54&gt;IFERROR(VLOOKUP($G54,Assumptions!$G$5:$J$9,4,FALSE),1E+99)),"Review product quantity","Inputs complete"))))))))),"Check numeric entries"))</f>
        <v/>
      </c>
    </row>
    <row r="55" ht="34" customHeight="1">
      <c r="A55" s="23" t="n"/>
      <c r="B55" s="14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5" t="n"/>
      <c r="L55" s="15" t="n"/>
      <c r="M55" s="17">
        <f>IF(OR($K55="",$L55=""),"",IFERROR(2*($K55+$L55),""))</f>
        <v/>
      </c>
      <c r="N55" s="17">
        <f>IF(OR($K55="",$L55=""),"",IFERROR($K55*$L55,""))</f>
        <v/>
      </c>
      <c r="O55" s="15" t="n"/>
      <c r="P55" s="15" t="n"/>
      <c r="Q55" s="11">
        <f>IF($G55="","",IFERROR(VLOOKUP($G55,Assumptions!$G$5:$J$9,2,FALSE),""))</f>
        <v/>
      </c>
      <c r="R55" s="15" t="n"/>
      <c r="S55" s="8">
        <f>IF(OR($E55="",$M55="",$N55=""),"",IFERROR(VLOOKUP($E55,Assumptions!$A$5:$E$9,2,FALSE)+$M55*VLOOKUP($E55,Assumptions!$A$5:$E$9,3,FALSE)+$N55*VLOOKUP($E55,Assumptions!$A$5:$E$9,4,FALSE),""))</f>
        <v/>
      </c>
      <c r="T55" s="8">
        <f>IF(OR($E55="",$O55=""),"",IFERROR($O55*VLOOKUP($E55,Assumptions!$A$5:$E$9,5,FALSE),""))</f>
        <v/>
      </c>
      <c r="U55" s="8">
        <f>IF(OR($G55="",$P55=""),"",IFERROR($P55*VLOOKUP($G55,Assumptions!$G$5:$J$9,3,FALSE),""))</f>
        <v/>
      </c>
      <c r="V55" s="8">
        <f>IF($R55="","",IFERROR($R55*Assumptions!$M$5,""))</f>
        <v/>
      </c>
      <c r="W55" s="8">
        <f>IF(OR($A55="",$B55="",$C55="",$E55="",$S55=""),"",IFERROR(SUM($S55:$V55),""))</f>
        <v/>
      </c>
      <c r="X55" s="11">
        <f>IF(COUNTA($A55:$L55,$O55:$P55,$R55)=0,"",IFERROR(IF(OR($A55="",$B55="",$C55="",$D55="",$E55="",$J55=""),"Check required details",IF(OR($K55="",$L55="",$K55&lt;=0,$L55&lt;=0),"Check dimensions",IF(IFERROR(VLOOKUP($E55,Assumptions!$A$5:$E$9,2,FALSE),"")="","Check service assumption",IF(AND($G55&lt;&gt;"",IFERROR(VLOOKUP($G55,Assumptions!$G$5:$J$9,2,FALSE),"")=""),"Check product assumption",IF(AND($G55&lt;&gt;"",OR($P55="",$P55&lt;=0)),"Check product quantity",IF(AND($G55="",$P55&lt;&gt;""),"Check product selection",IF($O55&gt;Assumptions!$M$6,"Review labor hours",IF($R55&gt;Assumptions!$M$7,"Review travel miles",IF(AND($G55&lt;&gt;"",$P55&lt;&gt;"",$P55&gt;IFERROR(VLOOKUP($G55,Assumptions!$G$5:$J$9,4,FALSE),1E+99)),"Review product quantity","Inputs complete"))))))))),"Check numeric entries"))</f>
        <v/>
      </c>
    </row>
    <row r="56" ht="34" customHeight="1">
      <c r="A56" s="23" t="n"/>
      <c r="B56" s="14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5" t="n"/>
      <c r="L56" s="15" t="n"/>
      <c r="M56" s="16">
        <f>IF(OR($K56="",$L56=""),"",IFERROR(2*($K56+$L56),""))</f>
        <v/>
      </c>
      <c r="N56" s="16">
        <f>IF(OR($K56="",$L56=""),"",IFERROR($K56*$L56,""))</f>
        <v/>
      </c>
      <c r="O56" s="15" t="n"/>
      <c r="P56" s="15" t="n"/>
      <c r="Q56" s="12">
        <f>IF($G56="","",IFERROR(VLOOKUP($G56,Assumptions!$G$5:$J$9,2,FALSE),""))</f>
        <v/>
      </c>
      <c r="R56" s="15" t="n"/>
      <c r="S56" s="9">
        <f>IF(OR($E56="",$M56="",$N56=""),"",IFERROR(VLOOKUP($E56,Assumptions!$A$5:$E$9,2,FALSE)+$M56*VLOOKUP($E56,Assumptions!$A$5:$E$9,3,FALSE)+$N56*VLOOKUP($E56,Assumptions!$A$5:$E$9,4,FALSE),""))</f>
        <v/>
      </c>
      <c r="T56" s="9">
        <f>IF(OR($E56="",$O56=""),"",IFERROR($O56*VLOOKUP($E56,Assumptions!$A$5:$E$9,5,FALSE),""))</f>
        <v/>
      </c>
      <c r="U56" s="9">
        <f>IF(OR($G56="",$P56=""),"",IFERROR($P56*VLOOKUP($G56,Assumptions!$G$5:$J$9,3,FALSE),""))</f>
        <v/>
      </c>
      <c r="V56" s="9">
        <f>IF($R56="","",IFERROR($R56*Assumptions!$M$5,""))</f>
        <v/>
      </c>
      <c r="W56" s="9">
        <f>IF(OR($A56="",$B56="",$C56="",$E56="",$S56=""),"",IFERROR(SUM($S56:$V56),""))</f>
        <v/>
      </c>
      <c r="X56" s="12">
        <f>IF(COUNTA($A56:$L56,$O56:$P56,$R56)=0,"",IFERROR(IF(OR($A56="",$B56="",$C56="",$D56="",$E56="",$J56=""),"Check required details",IF(OR($K56="",$L56="",$K56&lt;=0,$L56&lt;=0),"Check dimensions",IF(IFERROR(VLOOKUP($E56,Assumptions!$A$5:$E$9,2,FALSE),"")="","Check service assumption",IF(AND($G56&lt;&gt;"",IFERROR(VLOOKUP($G56,Assumptions!$G$5:$J$9,2,FALSE),"")=""),"Check product assumption",IF(AND($G56&lt;&gt;"",OR($P56="",$P56&lt;=0)),"Check product quantity",IF(AND($G56="",$P56&lt;&gt;""),"Check product selection",IF($O56&gt;Assumptions!$M$6,"Review labor hours",IF($R56&gt;Assumptions!$M$7,"Review travel miles",IF(AND($G56&lt;&gt;"",$P56&lt;&gt;"",$P56&gt;IFERROR(VLOOKUP($G56,Assumptions!$G$5:$J$9,4,FALSE),1E+99)),"Review product quantity","Inputs complete"))))))))),"Check numeric entries"))</f>
        <v/>
      </c>
    </row>
    <row r="57" ht="34" customHeight="1">
      <c r="A57" s="23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5" t="n"/>
      <c r="L57" s="15" t="n"/>
      <c r="M57" s="17">
        <f>IF(OR($K57="",$L57=""),"",IFERROR(2*($K57+$L57),""))</f>
        <v/>
      </c>
      <c r="N57" s="17">
        <f>IF(OR($K57="",$L57=""),"",IFERROR($K57*$L57,""))</f>
        <v/>
      </c>
      <c r="O57" s="15" t="n"/>
      <c r="P57" s="15" t="n"/>
      <c r="Q57" s="11">
        <f>IF($G57="","",IFERROR(VLOOKUP($G57,Assumptions!$G$5:$J$9,2,FALSE),""))</f>
        <v/>
      </c>
      <c r="R57" s="15" t="n"/>
      <c r="S57" s="8">
        <f>IF(OR($E57="",$M57="",$N57=""),"",IFERROR(VLOOKUP($E57,Assumptions!$A$5:$E$9,2,FALSE)+$M57*VLOOKUP($E57,Assumptions!$A$5:$E$9,3,FALSE)+$N57*VLOOKUP($E57,Assumptions!$A$5:$E$9,4,FALSE),""))</f>
        <v/>
      </c>
      <c r="T57" s="8">
        <f>IF(OR($E57="",$O57=""),"",IFERROR($O57*VLOOKUP($E57,Assumptions!$A$5:$E$9,5,FALSE),""))</f>
        <v/>
      </c>
      <c r="U57" s="8">
        <f>IF(OR($G57="",$P57=""),"",IFERROR($P57*VLOOKUP($G57,Assumptions!$G$5:$J$9,3,FALSE),""))</f>
        <v/>
      </c>
      <c r="V57" s="8">
        <f>IF($R57="","",IFERROR($R57*Assumptions!$M$5,""))</f>
        <v/>
      </c>
      <c r="W57" s="8">
        <f>IF(OR($A57="",$B57="",$C57="",$E57="",$S57=""),"",IFERROR(SUM($S57:$V57),""))</f>
        <v/>
      </c>
      <c r="X57" s="11">
        <f>IF(COUNTA($A57:$L57,$O57:$P57,$R57)=0,"",IFERROR(IF(OR($A57="",$B57="",$C57="",$D57="",$E57="",$J57=""),"Check required details",IF(OR($K57="",$L57="",$K57&lt;=0,$L57&lt;=0),"Check dimensions",IF(IFERROR(VLOOKUP($E57,Assumptions!$A$5:$E$9,2,FALSE),"")="","Check service assumption",IF(AND($G57&lt;&gt;"",IFERROR(VLOOKUP($G57,Assumptions!$G$5:$J$9,2,FALSE),"")=""),"Check product assumption",IF(AND($G57&lt;&gt;"",OR($P57="",$P57&lt;=0)),"Check product quantity",IF(AND($G57="",$P57&lt;&gt;""),"Check product selection",IF($O57&gt;Assumptions!$M$6,"Review labor hours",IF($R57&gt;Assumptions!$M$7,"Review travel miles",IF(AND($G57&lt;&gt;"",$P57&lt;&gt;"",$P57&gt;IFERROR(VLOOKUP($G57,Assumptions!$G$5:$J$9,4,FALSE),1E+99)),"Review product quantity","Inputs complete"))))))))),"Check numeric entries"))</f>
        <v/>
      </c>
    </row>
    <row r="58" ht="34" customHeight="1">
      <c r="A58" s="2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5" t="n"/>
      <c r="L58" s="15" t="n"/>
      <c r="M58" s="16">
        <f>IF(OR($K58="",$L58=""),"",IFERROR(2*($K58+$L58),""))</f>
        <v/>
      </c>
      <c r="N58" s="16">
        <f>IF(OR($K58="",$L58=""),"",IFERROR($K58*$L58,""))</f>
        <v/>
      </c>
      <c r="O58" s="15" t="n"/>
      <c r="P58" s="15" t="n"/>
      <c r="Q58" s="12">
        <f>IF($G58="","",IFERROR(VLOOKUP($G58,Assumptions!$G$5:$J$9,2,FALSE),""))</f>
        <v/>
      </c>
      <c r="R58" s="15" t="n"/>
      <c r="S58" s="9">
        <f>IF(OR($E58="",$M58="",$N58=""),"",IFERROR(VLOOKUP($E58,Assumptions!$A$5:$E$9,2,FALSE)+$M58*VLOOKUP($E58,Assumptions!$A$5:$E$9,3,FALSE)+$N58*VLOOKUP($E58,Assumptions!$A$5:$E$9,4,FALSE),""))</f>
        <v/>
      </c>
      <c r="T58" s="9">
        <f>IF(OR($E58="",$O58=""),"",IFERROR($O58*VLOOKUP($E58,Assumptions!$A$5:$E$9,5,FALSE),""))</f>
        <v/>
      </c>
      <c r="U58" s="9">
        <f>IF(OR($G58="",$P58=""),"",IFERROR($P58*VLOOKUP($G58,Assumptions!$G$5:$J$9,3,FALSE),""))</f>
        <v/>
      </c>
      <c r="V58" s="9">
        <f>IF($R58="","",IFERROR($R58*Assumptions!$M$5,""))</f>
        <v/>
      </c>
      <c r="W58" s="9">
        <f>IF(OR($A58="",$B58="",$C58="",$E58="",$S58=""),"",IFERROR(SUM($S58:$V58),""))</f>
        <v/>
      </c>
      <c r="X58" s="12">
        <f>IF(COUNTA($A58:$L58,$O58:$P58,$R58)=0,"",IFERROR(IF(OR($A58="",$B58="",$C58="",$D58="",$E58="",$J58=""),"Check required details",IF(OR($K58="",$L58="",$K58&lt;=0,$L58&lt;=0),"Check dimensions",IF(IFERROR(VLOOKUP($E58,Assumptions!$A$5:$E$9,2,FALSE),"")="","Check service assumption",IF(AND($G58&lt;&gt;"",IFERROR(VLOOKUP($G58,Assumptions!$G$5:$J$9,2,FALSE),"")=""),"Check product assumption",IF(AND($G58&lt;&gt;"",OR($P58="",$P58&lt;=0)),"Check product quantity",IF(AND($G58="",$P58&lt;&gt;""),"Check product selection",IF($O58&gt;Assumptions!$M$6,"Review labor hours",IF($R58&gt;Assumptions!$M$7,"Review travel miles",IF(AND($G58&lt;&gt;"",$P58&lt;&gt;"",$P58&gt;IFERROR(VLOOKUP($G58,Assumptions!$G$5:$J$9,4,FALSE),1E+99)),"Review product quantity","Inputs complete"))))))))),"Check numeric entries"))</f>
        <v/>
      </c>
    </row>
    <row r="59" ht="34" customHeight="1">
      <c r="A59" s="23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5" t="n"/>
      <c r="L59" s="15" t="n"/>
      <c r="M59" s="17">
        <f>IF(OR($K59="",$L59=""),"",IFERROR(2*($K59+$L59),""))</f>
        <v/>
      </c>
      <c r="N59" s="17">
        <f>IF(OR($K59="",$L59=""),"",IFERROR($K59*$L59,""))</f>
        <v/>
      </c>
      <c r="O59" s="15" t="n"/>
      <c r="P59" s="15" t="n"/>
      <c r="Q59" s="11">
        <f>IF($G59="","",IFERROR(VLOOKUP($G59,Assumptions!$G$5:$J$9,2,FALSE),""))</f>
        <v/>
      </c>
      <c r="R59" s="15" t="n"/>
      <c r="S59" s="8">
        <f>IF(OR($E59="",$M59="",$N59=""),"",IFERROR(VLOOKUP($E59,Assumptions!$A$5:$E$9,2,FALSE)+$M59*VLOOKUP($E59,Assumptions!$A$5:$E$9,3,FALSE)+$N59*VLOOKUP($E59,Assumptions!$A$5:$E$9,4,FALSE),""))</f>
        <v/>
      </c>
      <c r="T59" s="8">
        <f>IF(OR($E59="",$O59=""),"",IFERROR($O59*VLOOKUP($E59,Assumptions!$A$5:$E$9,5,FALSE),""))</f>
        <v/>
      </c>
      <c r="U59" s="8">
        <f>IF(OR($G59="",$P59=""),"",IFERROR($P59*VLOOKUP($G59,Assumptions!$G$5:$J$9,3,FALSE),""))</f>
        <v/>
      </c>
      <c r="V59" s="8">
        <f>IF($R59="","",IFERROR($R59*Assumptions!$M$5,""))</f>
        <v/>
      </c>
      <c r="W59" s="8">
        <f>IF(OR($A59="",$B59="",$C59="",$E59="",$S59=""),"",IFERROR(SUM($S59:$V59),""))</f>
        <v/>
      </c>
      <c r="X59" s="11">
        <f>IF(COUNTA($A59:$L59,$O59:$P59,$R59)=0,"",IFERROR(IF(OR($A59="",$B59="",$C59="",$D59="",$E59="",$J59=""),"Check required details",IF(OR($K59="",$L59="",$K59&lt;=0,$L59&lt;=0),"Check dimensions",IF(IFERROR(VLOOKUP($E59,Assumptions!$A$5:$E$9,2,FALSE),"")="","Check service assumption",IF(AND($G59&lt;&gt;"",IFERROR(VLOOKUP($G59,Assumptions!$G$5:$J$9,2,FALSE),"")=""),"Check product assumption",IF(AND($G59&lt;&gt;"",OR($P59="",$P59&lt;=0)),"Check product quantity",IF(AND($G59="",$P59&lt;&gt;""),"Check product selection",IF($O59&gt;Assumptions!$M$6,"Review labor hours",IF($R59&gt;Assumptions!$M$7,"Review travel miles",IF(AND($G59&lt;&gt;"",$P59&lt;&gt;"",$P59&gt;IFERROR(VLOOKUP($G59,Assumptions!$G$5:$J$9,4,FALSE),1E+99)),"Review product quantity","Inputs complete"))))))))),"Check numeric entries"))</f>
        <v/>
      </c>
    </row>
    <row r="60" ht="34" customHeight="1">
      <c r="A60" s="2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5" t="n"/>
      <c r="L60" s="15" t="n"/>
      <c r="M60" s="16">
        <f>IF(OR($K60="",$L60=""),"",IFERROR(2*($K60+$L60),""))</f>
        <v/>
      </c>
      <c r="N60" s="16">
        <f>IF(OR($K60="",$L60=""),"",IFERROR($K60*$L60,""))</f>
        <v/>
      </c>
      <c r="O60" s="15" t="n"/>
      <c r="P60" s="15" t="n"/>
      <c r="Q60" s="12">
        <f>IF($G60="","",IFERROR(VLOOKUP($G60,Assumptions!$G$5:$J$9,2,FALSE),""))</f>
        <v/>
      </c>
      <c r="R60" s="15" t="n"/>
      <c r="S60" s="9">
        <f>IF(OR($E60="",$M60="",$N60=""),"",IFERROR(VLOOKUP($E60,Assumptions!$A$5:$E$9,2,FALSE)+$M60*VLOOKUP($E60,Assumptions!$A$5:$E$9,3,FALSE)+$N60*VLOOKUP($E60,Assumptions!$A$5:$E$9,4,FALSE),""))</f>
        <v/>
      </c>
      <c r="T60" s="9">
        <f>IF(OR($E60="",$O60=""),"",IFERROR($O60*VLOOKUP($E60,Assumptions!$A$5:$E$9,5,FALSE),""))</f>
        <v/>
      </c>
      <c r="U60" s="9">
        <f>IF(OR($G60="",$P60=""),"",IFERROR($P60*VLOOKUP($G60,Assumptions!$G$5:$J$9,3,FALSE),""))</f>
        <v/>
      </c>
      <c r="V60" s="9">
        <f>IF($R60="","",IFERROR($R60*Assumptions!$M$5,""))</f>
        <v/>
      </c>
      <c r="W60" s="9">
        <f>IF(OR($A60="",$B60="",$C60="",$E60="",$S60=""),"",IFERROR(SUM($S60:$V60),""))</f>
        <v/>
      </c>
      <c r="X60" s="12">
        <f>IF(COUNTA($A60:$L60,$O60:$P60,$R60)=0,"",IFERROR(IF(OR($A60="",$B60="",$C60="",$D60="",$E60="",$J60=""),"Check required details",IF(OR($K60="",$L60="",$K60&lt;=0,$L60&lt;=0),"Check dimensions",IF(IFERROR(VLOOKUP($E60,Assumptions!$A$5:$E$9,2,FALSE),"")="","Check service assumption",IF(AND($G60&lt;&gt;"",IFERROR(VLOOKUP($G60,Assumptions!$G$5:$J$9,2,FALSE),"")=""),"Check product assumption",IF(AND($G60&lt;&gt;"",OR($P60="",$P60&lt;=0)),"Check product quantity",IF(AND($G60="",$P60&lt;&gt;""),"Check product selection",IF($O60&gt;Assumptions!$M$6,"Review labor hours",IF($R60&gt;Assumptions!$M$7,"Review travel miles",IF(AND($G60&lt;&gt;"",$P60&lt;&gt;"",$P60&gt;IFERROR(VLOOKUP($G60,Assumptions!$G$5:$J$9,4,FALSE),1E+99)),"Review product quantity","Inputs complete"))))))))),"Check numeric entries"))</f>
        <v/>
      </c>
    </row>
    <row r="61" ht="34" customHeight="1">
      <c r="A61" s="23" t="n"/>
      <c r="B61" s="14" t="n"/>
      <c r="C61" s="14" t="n"/>
      <c r="D61" s="14" t="n"/>
      <c r="E61" s="14" t="n"/>
      <c r="F61" s="14" t="n"/>
      <c r="G61" s="14" t="n"/>
      <c r="H61" s="14" t="n"/>
      <c r="I61" s="14" t="n"/>
      <c r="J61" s="14" t="n"/>
      <c r="K61" s="15" t="n"/>
      <c r="L61" s="15" t="n"/>
      <c r="M61" s="17">
        <f>IF(OR($K61="",$L61=""),"",IFERROR(2*($K61+$L61),""))</f>
        <v/>
      </c>
      <c r="N61" s="17">
        <f>IF(OR($K61="",$L61=""),"",IFERROR($K61*$L61,""))</f>
        <v/>
      </c>
      <c r="O61" s="15" t="n"/>
      <c r="P61" s="15" t="n"/>
      <c r="Q61" s="11">
        <f>IF($G61="","",IFERROR(VLOOKUP($G61,Assumptions!$G$5:$J$9,2,FALSE),""))</f>
        <v/>
      </c>
      <c r="R61" s="15" t="n"/>
      <c r="S61" s="8">
        <f>IF(OR($E61="",$M61="",$N61=""),"",IFERROR(VLOOKUP($E61,Assumptions!$A$5:$E$9,2,FALSE)+$M61*VLOOKUP($E61,Assumptions!$A$5:$E$9,3,FALSE)+$N61*VLOOKUP($E61,Assumptions!$A$5:$E$9,4,FALSE),""))</f>
        <v/>
      </c>
      <c r="T61" s="8">
        <f>IF(OR($E61="",$O61=""),"",IFERROR($O61*VLOOKUP($E61,Assumptions!$A$5:$E$9,5,FALSE),""))</f>
        <v/>
      </c>
      <c r="U61" s="8">
        <f>IF(OR($G61="",$P61=""),"",IFERROR($P61*VLOOKUP($G61,Assumptions!$G$5:$J$9,3,FALSE),""))</f>
        <v/>
      </c>
      <c r="V61" s="8">
        <f>IF($R61="","",IFERROR($R61*Assumptions!$M$5,""))</f>
        <v/>
      </c>
      <c r="W61" s="8">
        <f>IF(OR($A61="",$B61="",$C61="",$E61="",$S61=""),"",IFERROR(SUM($S61:$V61),""))</f>
        <v/>
      </c>
      <c r="X61" s="11">
        <f>IF(COUNTA($A61:$L61,$O61:$P61,$R61)=0,"",IFERROR(IF(OR($A61="",$B61="",$C61="",$D61="",$E61="",$J61=""),"Check required details",IF(OR($K61="",$L61="",$K61&lt;=0,$L61&lt;=0),"Check dimensions",IF(IFERROR(VLOOKUP($E61,Assumptions!$A$5:$E$9,2,FALSE),"")="","Check service assumption",IF(AND($G61&lt;&gt;"",IFERROR(VLOOKUP($G61,Assumptions!$G$5:$J$9,2,FALSE),"")=""),"Check product assumption",IF(AND($G61&lt;&gt;"",OR($P61="",$P61&lt;=0)),"Check product quantity",IF(AND($G61="",$P61&lt;&gt;""),"Check product selection",IF($O61&gt;Assumptions!$M$6,"Review labor hours",IF($R61&gt;Assumptions!$M$7,"Review travel miles",IF(AND($G61&lt;&gt;"",$P61&lt;&gt;"",$P61&gt;IFERROR(VLOOKUP($G61,Assumptions!$G$5:$J$9,4,FALSE),1E+99)),"Review product quantity","Inputs complete"))))))))),"Check numeric entries"))</f>
        <v/>
      </c>
    </row>
    <row r="62" ht="34" customHeight="1">
      <c r="A62" s="23" t="n"/>
      <c r="B62" s="14" t="n"/>
      <c r="C62" s="14" t="n"/>
      <c r="D62" s="14" t="n"/>
      <c r="E62" s="14" t="n"/>
      <c r="F62" s="14" t="n"/>
      <c r="G62" s="14" t="n"/>
      <c r="H62" s="14" t="n"/>
      <c r="I62" s="14" t="n"/>
      <c r="J62" s="14" t="n"/>
      <c r="K62" s="15" t="n"/>
      <c r="L62" s="15" t="n"/>
      <c r="M62" s="16">
        <f>IF(OR($K62="",$L62=""),"",IFERROR(2*($K62+$L62),""))</f>
        <v/>
      </c>
      <c r="N62" s="16">
        <f>IF(OR($K62="",$L62=""),"",IFERROR($K62*$L62,""))</f>
        <v/>
      </c>
      <c r="O62" s="15" t="n"/>
      <c r="P62" s="15" t="n"/>
      <c r="Q62" s="12">
        <f>IF($G62="","",IFERROR(VLOOKUP($G62,Assumptions!$G$5:$J$9,2,FALSE),""))</f>
        <v/>
      </c>
      <c r="R62" s="15" t="n"/>
      <c r="S62" s="9">
        <f>IF(OR($E62="",$M62="",$N62=""),"",IFERROR(VLOOKUP($E62,Assumptions!$A$5:$E$9,2,FALSE)+$M62*VLOOKUP($E62,Assumptions!$A$5:$E$9,3,FALSE)+$N62*VLOOKUP($E62,Assumptions!$A$5:$E$9,4,FALSE),""))</f>
        <v/>
      </c>
      <c r="T62" s="9">
        <f>IF(OR($E62="",$O62=""),"",IFERROR($O62*VLOOKUP($E62,Assumptions!$A$5:$E$9,5,FALSE),""))</f>
        <v/>
      </c>
      <c r="U62" s="9">
        <f>IF(OR($G62="",$P62=""),"",IFERROR($P62*VLOOKUP($G62,Assumptions!$G$5:$J$9,3,FALSE),""))</f>
        <v/>
      </c>
      <c r="V62" s="9">
        <f>IF($R62="","",IFERROR($R62*Assumptions!$M$5,""))</f>
        <v/>
      </c>
      <c r="W62" s="9">
        <f>IF(OR($A62="",$B62="",$C62="",$E62="",$S62=""),"",IFERROR(SUM($S62:$V62),""))</f>
        <v/>
      </c>
      <c r="X62" s="12">
        <f>IF(COUNTA($A62:$L62,$O62:$P62,$R62)=0,"",IFERROR(IF(OR($A62="",$B62="",$C62="",$D62="",$E62="",$J62=""),"Check required details",IF(OR($K62="",$L62="",$K62&lt;=0,$L62&lt;=0),"Check dimensions",IF(IFERROR(VLOOKUP($E62,Assumptions!$A$5:$E$9,2,FALSE),"")="","Check service assumption",IF(AND($G62&lt;&gt;"",IFERROR(VLOOKUP($G62,Assumptions!$G$5:$J$9,2,FALSE),"")=""),"Check product assumption",IF(AND($G62&lt;&gt;"",OR($P62="",$P62&lt;=0)),"Check product quantity",IF(AND($G62="",$P62&lt;&gt;""),"Check product selection",IF($O62&gt;Assumptions!$M$6,"Review labor hours",IF($R62&gt;Assumptions!$M$7,"Review travel miles",IF(AND($G62&lt;&gt;"",$P62&lt;&gt;"",$P62&gt;IFERROR(VLOOKUP($G62,Assumptions!$G$5:$J$9,4,FALSE),1E+99)),"Review product quantity","Inputs complete"))))))))),"Check numeric entries"))</f>
        <v/>
      </c>
    </row>
    <row r="63" ht="34" customHeight="1">
      <c r="A63" s="23" t="n"/>
      <c r="B63" s="14" t="n"/>
      <c r="C63" s="14" t="n"/>
      <c r="D63" s="14" t="n"/>
      <c r="E63" s="14" t="n"/>
      <c r="F63" s="14" t="n"/>
      <c r="G63" s="14" t="n"/>
      <c r="H63" s="14" t="n"/>
      <c r="I63" s="14" t="n"/>
      <c r="J63" s="14" t="n"/>
      <c r="K63" s="15" t="n"/>
      <c r="L63" s="15" t="n"/>
      <c r="M63" s="17">
        <f>IF(OR($K63="",$L63=""),"",IFERROR(2*($K63+$L63),""))</f>
        <v/>
      </c>
      <c r="N63" s="17">
        <f>IF(OR($K63="",$L63=""),"",IFERROR($K63*$L63,""))</f>
        <v/>
      </c>
      <c r="O63" s="15" t="n"/>
      <c r="P63" s="15" t="n"/>
      <c r="Q63" s="11">
        <f>IF($G63="","",IFERROR(VLOOKUP($G63,Assumptions!$G$5:$J$9,2,FALSE),""))</f>
        <v/>
      </c>
      <c r="R63" s="15" t="n"/>
      <c r="S63" s="8">
        <f>IF(OR($E63="",$M63="",$N63=""),"",IFERROR(VLOOKUP($E63,Assumptions!$A$5:$E$9,2,FALSE)+$M63*VLOOKUP($E63,Assumptions!$A$5:$E$9,3,FALSE)+$N63*VLOOKUP($E63,Assumptions!$A$5:$E$9,4,FALSE),""))</f>
        <v/>
      </c>
      <c r="T63" s="8">
        <f>IF(OR($E63="",$O63=""),"",IFERROR($O63*VLOOKUP($E63,Assumptions!$A$5:$E$9,5,FALSE),""))</f>
        <v/>
      </c>
      <c r="U63" s="8">
        <f>IF(OR($G63="",$P63=""),"",IFERROR($P63*VLOOKUP($G63,Assumptions!$G$5:$J$9,3,FALSE),""))</f>
        <v/>
      </c>
      <c r="V63" s="8">
        <f>IF($R63="","",IFERROR($R63*Assumptions!$M$5,""))</f>
        <v/>
      </c>
      <c r="W63" s="8">
        <f>IF(OR($A63="",$B63="",$C63="",$E63="",$S63=""),"",IFERROR(SUM($S63:$V63),""))</f>
        <v/>
      </c>
      <c r="X63" s="11">
        <f>IF(COUNTA($A63:$L63,$O63:$P63,$R63)=0,"",IFERROR(IF(OR($A63="",$B63="",$C63="",$D63="",$E63="",$J63=""),"Check required details",IF(OR($K63="",$L63="",$K63&lt;=0,$L63&lt;=0),"Check dimensions",IF(IFERROR(VLOOKUP($E63,Assumptions!$A$5:$E$9,2,FALSE),"")="","Check service assumption",IF(AND($G63&lt;&gt;"",IFERROR(VLOOKUP($G63,Assumptions!$G$5:$J$9,2,FALSE),"")=""),"Check product assumption",IF(AND($G63&lt;&gt;"",OR($P63="",$P63&lt;=0)),"Check product quantity",IF(AND($G63="",$P63&lt;&gt;""),"Check product selection",IF($O63&gt;Assumptions!$M$6,"Review labor hours",IF($R63&gt;Assumptions!$M$7,"Review travel miles",IF(AND($G63&lt;&gt;"",$P63&lt;&gt;"",$P63&gt;IFERROR(VLOOKUP($G63,Assumptions!$G$5:$J$9,4,FALSE),1E+99)),"Review product quantity","Inputs complete"))))))))),"Check numeric entries"))</f>
        <v/>
      </c>
    </row>
    <row r="64" ht="34" customHeight="1">
      <c r="A64" s="23" t="n"/>
      <c r="B64" s="14" t="n"/>
      <c r="C64" s="14" t="n"/>
      <c r="D64" s="14" t="n"/>
      <c r="E64" s="14" t="n"/>
      <c r="F64" s="14" t="n"/>
      <c r="G64" s="14" t="n"/>
      <c r="H64" s="14" t="n"/>
      <c r="I64" s="14" t="n"/>
      <c r="J64" s="14" t="n"/>
      <c r="K64" s="15" t="n"/>
      <c r="L64" s="15" t="n"/>
      <c r="M64" s="16">
        <f>IF(OR($K64="",$L64=""),"",IFERROR(2*($K64+$L64),""))</f>
        <v/>
      </c>
      <c r="N64" s="16">
        <f>IF(OR($K64="",$L64=""),"",IFERROR($K64*$L64,""))</f>
        <v/>
      </c>
      <c r="O64" s="15" t="n"/>
      <c r="P64" s="15" t="n"/>
      <c r="Q64" s="12">
        <f>IF($G64="","",IFERROR(VLOOKUP($G64,Assumptions!$G$5:$J$9,2,FALSE),""))</f>
        <v/>
      </c>
      <c r="R64" s="15" t="n"/>
      <c r="S64" s="9">
        <f>IF(OR($E64="",$M64="",$N64=""),"",IFERROR(VLOOKUP($E64,Assumptions!$A$5:$E$9,2,FALSE)+$M64*VLOOKUP($E64,Assumptions!$A$5:$E$9,3,FALSE)+$N64*VLOOKUP($E64,Assumptions!$A$5:$E$9,4,FALSE),""))</f>
        <v/>
      </c>
      <c r="T64" s="9">
        <f>IF(OR($E64="",$O64=""),"",IFERROR($O64*VLOOKUP($E64,Assumptions!$A$5:$E$9,5,FALSE),""))</f>
        <v/>
      </c>
      <c r="U64" s="9">
        <f>IF(OR($G64="",$P64=""),"",IFERROR($P64*VLOOKUP($G64,Assumptions!$G$5:$J$9,3,FALSE),""))</f>
        <v/>
      </c>
      <c r="V64" s="9">
        <f>IF($R64="","",IFERROR($R64*Assumptions!$M$5,""))</f>
        <v/>
      </c>
      <c r="W64" s="9">
        <f>IF(OR($A64="",$B64="",$C64="",$E64="",$S64=""),"",IFERROR(SUM($S64:$V64),""))</f>
        <v/>
      </c>
      <c r="X64" s="12">
        <f>IF(COUNTA($A64:$L64,$O64:$P64,$R64)=0,"",IFERROR(IF(OR($A64="",$B64="",$C64="",$D64="",$E64="",$J64=""),"Check required details",IF(OR($K64="",$L64="",$K64&lt;=0,$L64&lt;=0),"Check dimensions",IF(IFERROR(VLOOKUP($E64,Assumptions!$A$5:$E$9,2,FALSE),"")="","Check service assumption",IF(AND($G64&lt;&gt;"",IFERROR(VLOOKUP($G64,Assumptions!$G$5:$J$9,2,FALSE),"")=""),"Check product assumption",IF(AND($G64&lt;&gt;"",OR($P64="",$P64&lt;=0)),"Check product quantity",IF(AND($G64="",$P64&lt;&gt;""),"Check product selection",IF($O64&gt;Assumptions!$M$6,"Review labor hours",IF($R64&gt;Assumptions!$M$7,"Review travel miles",IF(AND($G64&lt;&gt;"",$P64&lt;&gt;"",$P64&gt;IFERROR(VLOOKUP($G64,Assumptions!$G$5:$J$9,4,FALSE),1E+99)),"Review product quantity","Inputs complete"))))))))),"Check numeric entries"))</f>
        <v/>
      </c>
    </row>
    <row r="65" ht="34" customHeight="1">
      <c r="A65" s="23" t="n"/>
      <c r="B65" s="14" t="n"/>
      <c r="C65" s="14" t="n"/>
      <c r="D65" s="14" t="n"/>
      <c r="E65" s="14" t="n"/>
      <c r="F65" s="14" t="n"/>
      <c r="G65" s="14" t="n"/>
      <c r="H65" s="14" t="n"/>
      <c r="I65" s="14" t="n"/>
      <c r="J65" s="14" t="n"/>
      <c r="K65" s="15" t="n"/>
      <c r="L65" s="15" t="n"/>
      <c r="M65" s="17">
        <f>IF(OR($K65="",$L65=""),"",IFERROR(2*($K65+$L65),""))</f>
        <v/>
      </c>
      <c r="N65" s="17">
        <f>IF(OR($K65="",$L65=""),"",IFERROR($K65*$L65,""))</f>
        <v/>
      </c>
      <c r="O65" s="15" t="n"/>
      <c r="P65" s="15" t="n"/>
      <c r="Q65" s="11">
        <f>IF($G65="","",IFERROR(VLOOKUP($G65,Assumptions!$G$5:$J$9,2,FALSE),""))</f>
        <v/>
      </c>
      <c r="R65" s="15" t="n"/>
      <c r="S65" s="8">
        <f>IF(OR($E65="",$M65="",$N65=""),"",IFERROR(VLOOKUP($E65,Assumptions!$A$5:$E$9,2,FALSE)+$M65*VLOOKUP($E65,Assumptions!$A$5:$E$9,3,FALSE)+$N65*VLOOKUP($E65,Assumptions!$A$5:$E$9,4,FALSE),""))</f>
        <v/>
      </c>
      <c r="T65" s="8">
        <f>IF(OR($E65="",$O65=""),"",IFERROR($O65*VLOOKUP($E65,Assumptions!$A$5:$E$9,5,FALSE),""))</f>
        <v/>
      </c>
      <c r="U65" s="8">
        <f>IF(OR($G65="",$P65=""),"",IFERROR($P65*VLOOKUP($G65,Assumptions!$G$5:$J$9,3,FALSE),""))</f>
        <v/>
      </c>
      <c r="V65" s="8">
        <f>IF($R65="","",IFERROR($R65*Assumptions!$M$5,""))</f>
        <v/>
      </c>
      <c r="W65" s="8">
        <f>IF(OR($A65="",$B65="",$C65="",$E65="",$S65=""),"",IFERROR(SUM($S65:$V65),""))</f>
        <v/>
      </c>
      <c r="X65" s="11">
        <f>IF(COUNTA($A65:$L65,$O65:$P65,$R65)=0,"",IFERROR(IF(OR($A65="",$B65="",$C65="",$D65="",$E65="",$J65=""),"Check required details",IF(OR($K65="",$L65="",$K65&lt;=0,$L65&lt;=0),"Check dimensions",IF(IFERROR(VLOOKUP($E65,Assumptions!$A$5:$E$9,2,FALSE),"")="","Check service assumption",IF(AND($G65&lt;&gt;"",IFERROR(VLOOKUP($G65,Assumptions!$G$5:$J$9,2,FALSE),"")=""),"Check product assumption",IF(AND($G65&lt;&gt;"",OR($P65="",$P65&lt;=0)),"Check product quantity",IF(AND($G65="",$P65&lt;&gt;""),"Check product selection",IF($O65&gt;Assumptions!$M$6,"Review labor hours",IF($R65&gt;Assumptions!$M$7,"Review travel miles",IF(AND($G65&lt;&gt;"",$P65&lt;&gt;"",$P65&gt;IFERROR(VLOOKUP($G65,Assumptions!$G$5:$J$9,4,FALSE),1E+99)),"Review product quantity","Inputs complete"))))))))),"Check numeric entries"))</f>
        <v/>
      </c>
    </row>
    <row r="66" ht="34" customHeight="1">
      <c r="A66" s="23" t="n"/>
      <c r="B66" s="14" t="n"/>
      <c r="C66" s="14" t="n"/>
      <c r="D66" s="14" t="n"/>
      <c r="E66" s="14" t="n"/>
      <c r="F66" s="14" t="n"/>
      <c r="G66" s="14" t="n"/>
      <c r="H66" s="14" t="n"/>
      <c r="I66" s="14" t="n"/>
      <c r="J66" s="14" t="n"/>
      <c r="K66" s="15" t="n"/>
      <c r="L66" s="15" t="n"/>
      <c r="M66" s="16">
        <f>IF(OR($K66="",$L66=""),"",IFERROR(2*($K66+$L66),""))</f>
        <v/>
      </c>
      <c r="N66" s="16">
        <f>IF(OR($K66="",$L66=""),"",IFERROR($K66*$L66,""))</f>
        <v/>
      </c>
      <c r="O66" s="15" t="n"/>
      <c r="P66" s="15" t="n"/>
      <c r="Q66" s="12">
        <f>IF($G66="","",IFERROR(VLOOKUP($G66,Assumptions!$G$5:$J$9,2,FALSE),""))</f>
        <v/>
      </c>
      <c r="R66" s="15" t="n"/>
      <c r="S66" s="9">
        <f>IF(OR($E66="",$M66="",$N66=""),"",IFERROR(VLOOKUP($E66,Assumptions!$A$5:$E$9,2,FALSE)+$M66*VLOOKUP($E66,Assumptions!$A$5:$E$9,3,FALSE)+$N66*VLOOKUP($E66,Assumptions!$A$5:$E$9,4,FALSE),""))</f>
        <v/>
      </c>
      <c r="T66" s="9">
        <f>IF(OR($E66="",$O66=""),"",IFERROR($O66*VLOOKUP($E66,Assumptions!$A$5:$E$9,5,FALSE),""))</f>
        <v/>
      </c>
      <c r="U66" s="9">
        <f>IF(OR($G66="",$P66=""),"",IFERROR($P66*VLOOKUP($G66,Assumptions!$G$5:$J$9,3,FALSE),""))</f>
        <v/>
      </c>
      <c r="V66" s="9">
        <f>IF($R66="","",IFERROR($R66*Assumptions!$M$5,""))</f>
        <v/>
      </c>
      <c r="W66" s="9">
        <f>IF(OR($A66="",$B66="",$C66="",$E66="",$S66=""),"",IFERROR(SUM($S66:$V66),""))</f>
        <v/>
      </c>
      <c r="X66" s="12">
        <f>IF(COUNTA($A66:$L66,$O66:$P66,$R66)=0,"",IFERROR(IF(OR($A66="",$B66="",$C66="",$D66="",$E66="",$J66=""),"Check required details",IF(OR($K66="",$L66="",$K66&lt;=0,$L66&lt;=0),"Check dimensions",IF(IFERROR(VLOOKUP($E66,Assumptions!$A$5:$E$9,2,FALSE),"")="","Check service assumption",IF(AND($G66&lt;&gt;"",IFERROR(VLOOKUP($G66,Assumptions!$G$5:$J$9,2,FALSE),"")=""),"Check product assumption",IF(AND($G66&lt;&gt;"",OR($P66="",$P66&lt;=0)),"Check product quantity",IF(AND($G66="",$P66&lt;&gt;""),"Check product selection",IF($O66&gt;Assumptions!$M$6,"Review labor hours",IF($R66&gt;Assumptions!$M$7,"Review travel miles",IF(AND($G66&lt;&gt;"",$P66&lt;&gt;"",$P66&gt;IFERROR(VLOOKUP($G66,Assumptions!$G$5:$J$9,4,FALSE),1E+99)),"Review product quantity","Inputs complete"))))))))),"Check numeric entries"))</f>
        <v/>
      </c>
    </row>
    <row r="67" ht="34" customHeight="1">
      <c r="A67" s="23" t="n"/>
      <c r="B67" s="14" t="n"/>
      <c r="C67" s="14" t="n"/>
      <c r="D67" s="14" t="n"/>
      <c r="E67" s="14" t="n"/>
      <c r="F67" s="14" t="n"/>
      <c r="G67" s="14" t="n"/>
      <c r="H67" s="14" t="n"/>
      <c r="I67" s="14" t="n"/>
      <c r="J67" s="14" t="n"/>
      <c r="K67" s="15" t="n"/>
      <c r="L67" s="15" t="n"/>
      <c r="M67" s="17">
        <f>IF(OR($K67="",$L67=""),"",IFERROR(2*($K67+$L67),""))</f>
        <v/>
      </c>
      <c r="N67" s="17">
        <f>IF(OR($K67="",$L67=""),"",IFERROR($K67*$L67,""))</f>
        <v/>
      </c>
      <c r="O67" s="15" t="n"/>
      <c r="P67" s="15" t="n"/>
      <c r="Q67" s="11">
        <f>IF($G67="","",IFERROR(VLOOKUP($G67,Assumptions!$G$5:$J$9,2,FALSE),""))</f>
        <v/>
      </c>
      <c r="R67" s="15" t="n"/>
      <c r="S67" s="8">
        <f>IF(OR($E67="",$M67="",$N67=""),"",IFERROR(VLOOKUP($E67,Assumptions!$A$5:$E$9,2,FALSE)+$M67*VLOOKUP($E67,Assumptions!$A$5:$E$9,3,FALSE)+$N67*VLOOKUP($E67,Assumptions!$A$5:$E$9,4,FALSE),""))</f>
        <v/>
      </c>
      <c r="T67" s="8">
        <f>IF(OR($E67="",$O67=""),"",IFERROR($O67*VLOOKUP($E67,Assumptions!$A$5:$E$9,5,FALSE),""))</f>
        <v/>
      </c>
      <c r="U67" s="8">
        <f>IF(OR($G67="",$P67=""),"",IFERROR($P67*VLOOKUP($G67,Assumptions!$G$5:$J$9,3,FALSE),""))</f>
        <v/>
      </c>
      <c r="V67" s="8">
        <f>IF($R67="","",IFERROR($R67*Assumptions!$M$5,""))</f>
        <v/>
      </c>
      <c r="W67" s="8">
        <f>IF(OR($A67="",$B67="",$C67="",$E67="",$S67=""),"",IFERROR(SUM($S67:$V67),""))</f>
        <v/>
      </c>
      <c r="X67" s="11">
        <f>IF(COUNTA($A67:$L67,$O67:$P67,$R67)=0,"",IFERROR(IF(OR($A67="",$B67="",$C67="",$D67="",$E67="",$J67=""),"Check required details",IF(OR($K67="",$L67="",$K67&lt;=0,$L67&lt;=0),"Check dimensions",IF(IFERROR(VLOOKUP($E67,Assumptions!$A$5:$E$9,2,FALSE),"")="","Check service assumption",IF(AND($G67&lt;&gt;"",IFERROR(VLOOKUP($G67,Assumptions!$G$5:$J$9,2,FALSE),"")=""),"Check product assumption",IF(AND($G67&lt;&gt;"",OR($P67="",$P67&lt;=0)),"Check product quantity",IF(AND($G67="",$P67&lt;&gt;""),"Check product selection",IF($O67&gt;Assumptions!$M$6,"Review labor hours",IF($R67&gt;Assumptions!$M$7,"Review travel miles",IF(AND($G67&lt;&gt;"",$P67&lt;&gt;"",$P67&gt;IFERROR(VLOOKUP($G67,Assumptions!$G$5:$J$9,4,FALSE),1E+99)),"Review product quantity","Inputs complete"))))))))),"Check numeric entries"))</f>
        <v/>
      </c>
    </row>
    <row r="68" ht="34" customHeight="1">
      <c r="A68" s="23" t="n"/>
      <c r="B68" s="14" t="n"/>
      <c r="C68" s="14" t="n"/>
      <c r="D68" s="14" t="n"/>
      <c r="E68" s="14" t="n"/>
      <c r="F68" s="14" t="n"/>
      <c r="G68" s="14" t="n"/>
      <c r="H68" s="14" t="n"/>
      <c r="I68" s="14" t="n"/>
      <c r="J68" s="14" t="n"/>
      <c r="K68" s="15" t="n"/>
      <c r="L68" s="15" t="n"/>
      <c r="M68" s="16">
        <f>IF(OR($K68="",$L68=""),"",IFERROR(2*($K68+$L68),""))</f>
        <v/>
      </c>
      <c r="N68" s="16">
        <f>IF(OR($K68="",$L68=""),"",IFERROR($K68*$L68,""))</f>
        <v/>
      </c>
      <c r="O68" s="15" t="n"/>
      <c r="P68" s="15" t="n"/>
      <c r="Q68" s="12">
        <f>IF($G68="","",IFERROR(VLOOKUP($G68,Assumptions!$G$5:$J$9,2,FALSE),""))</f>
        <v/>
      </c>
      <c r="R68" s="15" t="n"/>
      <c r="S68" s="9">
        <f>IF(OR($E68="",$M68="",$N68=""),"",IFERROR(VLOOKUP($E68,Assumptions!$A$5:$E$9,2,FALSE)+$M68*VLOOKUP($E68,Assumptions!$A$5:$E$9,3,FALSE)+$N68*VLOOKUP($E68,Assumptions!$A$5:$E$9,4,FALSE),""))</f>
        <v/>
      </c>
      <c r="T68" s="9">
        <f>IF(OR($E68="",$O68=""),"",IFERROR($O68*VLOOKUP($E68,Assumptions!$A$5:$E$9,5,FALSE),""))</f>
        <v/>
      </c>
      <c r="U68" s="9">
        <f>IF(OR($G68="",$P68=""),"",IFERROR($P68*VLOOKUP($G68,Assumptions!$G$5:$J$9,3,FALSE),""))</f>
        <v/>
      </c>
      <c r="V68" s="9">
        <f>IF($R68="","",IFERROR($R68*Assumptions!$M$5,""))</f>
        <v/>
      </c>
      <c r="W68" s="9">
        <f>IF(OR($A68="",$B68="",$C68="",$E68="",$S68=""),"",IFERROR(SUM($S68:$V68),""))</f>
        <v/>
      </c>
      <c r="X68" s="12">
        <f>IF(COUNTA($A68:$L68,$O68:$P68,$R68)=0,"",IFERROR(IF(OR($A68="",$B68="",$C68="",$D68="",$E68="",$J68=""),"Check required details",IF(OR($K68="",$L68="",$K68&lt;=0,$L68&lt;=0),"Check dimensions",IF(IFERROR(VLOOKUP($E68,Assumptions!$A$5:$E$9,2,FALSE),"")="","Check service assumption",IF(AND($G68&lt;&gt;"",IFERROR(VLOOKUP($G68,Assumptions!$G$5:$J$9,2,FALSE),"")=""),"Check product assumption",IF(AND($G68&lt;&gt;"",OR($P68="",$P68&lt;=0)),"Check product quantity",IF(AND($G68="",$P68&lt;&gt;""),"Check product selection",IF($O68&gt;Assumptions!$M$6,"Review labor hours",IF($R68&gt;Assumptions!$M$7,"Review travel miles",IF(AND($G68&lt;&gt;"",$P68&lt;&gt;"",$P68&gt;IFERROR(VLOOKUP($G68,Assumptions!$G$5:$J$9,4,FALSE),1E+99)),"Review product quantity","Inputs complete"))))))))),"Check numeric entries"))</f>
        <v/>
      </c>
    </row>
    <row r="69" ht="34" customHeight="1">
      <c r="A69" s="23" t="n"/>
      <c r="B69" s="14" t="n"/>
      <c r="C69" s="14" t="n"/>
      <c r="D69" s="14" t="n"/>
      <c r="E69" s="14" t="n"/>
      <c r="F69" s="14" t="n"/>
      <c r="G69" s="14" t="n"/>
      <c r="H69" s="14" t="n"/>
      <c r="I69" s="14" t="n"/>
      <c r="J69" s="14" t="n"/>
      <c r="K69" s="15" t="n"/>
      <c r="L69" s="15" t="n"/>
      <c r="M69" s="17">
        <f>IF(OR($K69="",$L69=""),"",IFERROR(2*($K69+$L69),""))</f>
        <v/>
      </c>
      <c r="N69" s="17">
        <f>IF(OR($K69="",$L69=""),"",IFERROR($K69*$L69,""))</f>
        <v/>
      </c>
      <c r="O69" s="15" t="n"/>
      <c r="P69" s="15" t="n"/>
      <c r="Q69" s="11">
        <f>IF($G69="","",IFERROR(VLOOKUP($G69,Assumptions!$G$5:$J$9,2,FALSE),""))</f>
        <v/>
      </c>
      <c r="R69" s="15" t="n"/>
      <c r="S69" s="8">
        <f>IF(OR($E69="",$M69="",$N69=""),"",IFERROR(VLOOKUP($E69,Assumptions!$A$5:$E$9,2,FALSE)+$M69*VLOOKUP($E69,Assumptions!$A$5:$E$9,3,FALSE)+$N69*VLOOKUP($E69,Assumptions!$A$5:$E$9,4,FALSE),""))</f>
        <v/>
      </c>
      <c r="T69" s="8">
        <f>IF(OR($E69="",$O69=""),"",IFERROR($O69*VLOOKUP($E69,Assumptions!$A$5:$E$9,5,FALSE),""))</f>
        <v/>
      </c>
      <c r="U69" s="8">
        <f>IF(OR($G69="",$P69=""),"",IFERROR($P69*VLOOKUP($G69,Assumptions!$G$5:$J$9,3,FALSE),""))</f>
        <v/>
      </c>
      <c r="V69" s="8">
        <f>IF($R69="","",IFERROR($R69*Assumptions!$M$5,""))</f>
        <v/>
      </c>
      <c r="W69" s="8">
        <f>IF(OR($A69="",$B69="",$C69="",$E69="",$S69=""),"",IFERROR(SUM($S69:$V69),""))</f>
        <v/>
      </c>
      <c r="X69" s="11">
        <f>IF(COUNTA($A69:$L69,$O69:$P69,$R69)=0,"",IFERROR(IF(OR($A69="",$B69="",$C69="",$D69="",$E69="",$J69=""),"Check required details",IF(OR($K69="",$L69="",$K69&lt;=0,$L69&lt;=0),"Check dimensions",IF(IFERROR(VLOOKUP($E69,Assumptions!$A$5:$E$9,2,FALSE),"")="","Check service assumption",IF(AND($G69&lt;&gt;"",IFERROR(VLOOKUP($G69,Assumptions!$G$5:$J$9,2,FALSE),"")=""),"Check product assumption",IF(AND($G69&lt;&gt;"",OR($P69="",$P69&lt;=0)),"Check product quantity",IF(AND($G69="",$P69&lt;&gt;""),"Check product selection",IF($O69&gt;Assumptions!$M$6,"Review labor hours",IF($R69&gt;Assumptions!$M$7,"Review travel miles",IF(AND($G69&lt;&gt;"",$P69&lt;&gt;"",$P69&gt;IFERROR(VLOOKUP($G69,Assumptions!$G$5:$J$9,4,FALSE),1E+99)),"Review product quantity","Inputs complete"))))))))),"Check numeric entries"))</f>
        <v/>
      </c>
    </row>
    <row r="70" ht="34" customHeight="1">
      <c r="A70" s="23" t="n"/>
      <c r="B70" s="14" t="n"/>
      <c r="C70" s="14" t="n"/>
      <c r="D70" s="14" t="n"/>
      <c r="E70" s="14" t="n"/>
      <c r="F70" s="14" t="n"/>
      <c r="G70" s="14" t="n"/>
      <c r="H70" s="14" t="n"/>
      <c r="I70" s="14" t="n"/>
      <c r="J70" s="14" t="n"/>
      <c r="K70" s="15" t="n"/>
      <c r="L70" s="15" t="n"/>
      <c r="M70" s="16">
        <f>IF(OR($K70="",$L70=""),"",IFERROR(2*($K70+$L70),""))</f>
        <v/>
      </c>
      <c r="N70" s="16">
        <f>IF(OR($K70="",$L70=""),"",IFERROR($K70*$L70,""))</f>
        <v/>
      </c>
      <c r="O70" s="15" t="n"/>
      <c r="P70" s="15" t="n"/>
      <c r="Q70" s="12">
        <f>IF($G70="","",IFERROR(VLOOKUP($G70,Assumptions!$G$5:$J$9,2,FALSE),""))</f>
        <v/>
      </c>
      <c r="R70" s="15" t="n"/>
      <c r="S70" s="9">
        <f>IF(OR($E70="",$M70="",$N70=""),"",IFERROR(VLOOKUP($E70,Assumptions!$A$5:$E$9,2,FALSE)+$M70*VLOOKUP($E70,Assumptions!$A$5:$E$9,3,FALSE)+$N70*VLOOKUP($E70,Assumptions!$A$5:$E$9,4,FALSE),""))</f>
        <v/>
      </c>
      <c r="T70" s="9">
        <f>IF(OR($E70="",$O70=""),"",IFERROR($O70*VLOOKUP($E70,Assumptions!$A$5:$E$9,5,FALSE),""))</f>
        <v/>
      </c>
      <c r="U70" s="9">
        <f>IF(OR($G70="",$P70=""),"",IFERROR($P70*VLOOKUP($G70,Assumptions!$G$5:$J$9,3,FALSE),""))</f>
        <v/>
      </c>
      <c r="V70" s="9">
        <f>IF($R70="","",IFERROR($R70*Assumptions!$M$5,""))</f>
        <v/>
      </c>
      <c r="W70" s="9">
        <f>IF(OR($A70="",$B70="",$C70="",$E70="",$S70=""),"",IFERROR(SUM($S70:$V70),""))</f>
        <v/>
      </c>
      <c r="X70" s="12">
        <f>IF(COUNTA($A70:$L70,$O70:$P70,$R70)=0,"",IFERROR(IF(OR($A70="",$B70="",$C70="",$D70="",$E70="",$J70=""),"Check required details",IF(OR($K70="",$L70="",$K70&lt;=0,$L70&lt;=0),"Check dimensions",IF(IFERROR(VLOOKUP($E70,Assumptions!$A$5:$E$9,2,FALSE),"")="","Check service assumption",IF(AND($G70&lt;&gt;"",IFERROR(VLOOKUP($G70,Assumptions!$G$5:$J$9,2,FALSE),"")=""),"Check product assumption",IF(AND($G70&lt;&gt;"",OR($P70="",$P70&lt;=0)),"Check product quantity",IF(AND($G70="",$P70&lt;&gt;""),"Check product selection",IF($O70&gt;Assumptions!$M$6,"Review labor hours",IF($R70&gt;Assumptions!$M$7,"Review travel miles",IF(AND($G70&lt;&gt;"",$P70&lt;&gt;"",$P70&gt;IFERROR(VLOOKUP($G70,Assumptions!$G$5:$J$9,4,FALSE),1E+99)),"Review product quantity","Inputs complete"))))))))),"Check numeric entries"))</f>
        <v/>
      </c>
    </row>
    <row r="71" ht="34" customHeight="1">
      <c r="A71" s="23" t="n"/>
      <c r="B71" s="14" t="n"/>
      <c r="C71" s="14" t="n"/>
      <c r="D71" s="14" t="n"/>
      <c r="E71" s="14" t="n"/>
      <c r="F71" s="14" t="n"/>
      <c r="G71" s="14" t="n"/>
      <c r="H71" s="14" t="n"/>
      <c r="I71" s="14" t="n"/>
      <c r="J71" s="14" t="n"/>
      <c r="K71" s="15" t="n"/>
      <c r="L71" s="15" t="n"/>
      <c r="M71" s="17">
        <f>IF(OR($K71="",$L71=""),"",IFERROR(2*($K71+$L71),""))</f>
        <v/>
      </c>
      <c r="N71" s="17">
        <f>IF(OR($K71="",$L71=""),"",IFERROR($K71*$L71,""))</f>
        <v/>
      </c>
      <c r="O71" s="15" t="n"/>
      <c r="P71" s="15" t="n"/>
      <c r="Q71" s="11">
        <f>IF($G71="","",IFERROR(VLOOKUP($G71,Assumptions!$G$5:$J$9,2,FALSE),""))</f>
        <v/>
      </c>
      <c r="R71" s="15" t="n"/>
      <c r="S71" s="8">
        <f>IF(OR($E71="",$M71="",$N71=""),"",IFERROR(VLOOKUP($E71,Assumptions!$A$5:$E$9,2,FALSE)+$M71*VLOOKUP($E71,Assumptions!$A$5:$E$9,3,FALSE)+$N71*VLOOKUP($E71,Assumptions!$A$5:$E$9,4,FALSE),""))</f>
        <v/>
      </c>
      <c r="T71" s="8">
        <f>IF(OR($E71="",$O71=""),"",IFERROR($O71*VLOOKUP($E71,Assumptions!$A$5:$E$9,5,FALSE),""))</f>
        <v/>
      </c>
      <c r="U71" s="8">
        <f>IF(OR($G71="",$P71=""),"",IFERROR($P71*VLOOKUP($G71,Assumptions!$G$5:$J$9,3,FALSE),""))</f>
        <v/>
      </c>
      <c r="V71" s="8">
        <f>IF($R71="","",IFERROR($R71*Assumptions!$M$5,""))</f>
        <v/>
      </c>
      <c r="W71" s="8">
        <f>IF(OR($A71="",$B71="",$C71="",$E71="",$S71=""),"",IFERROR(SUM($S71:$V71),""))</f>
        <v/>
      </c>
      <c r="X71" s="11">
        <f>IF(COUNTA($A71:$L71,$O71:$P71,$R71)=0,"",IFERROR(IF(OR($A71="",$B71="",$C71="",$D71="",$E71="",$J71=""),"Check required details",IF(OR($K71="",$L71="",$K71&lt;=0,$L71&lt;=0),"Check dimensions",IF(IFERROR(VLOOKUP($E71,Assumptions!$A$5:$E$9,2,FALSE),"")="","Check service assumption",IF(AND($G71&lt;&gt;"",IFERROR(VLOOKUP($G71,Assumptions!$G$5:$J$9,2,FALSE),"")=""),"Check product assumption",IF(AND($G71&lt;&gt;"",OR($P71="",$P71&lt;=0)),"Check product quantity",IF(AND($G71="",$P71&lt;&gt;""),"Check product selection",IF($O71&gt;Assumptions!$M$6,"Review labor hours",IF($R71&gt;Assumptions!$M$7,"Review travel miles",IF(AND($G71&lt;&gt;"",$P71&lt;&gt;"",$P71&gt;IFERROR(VLOOKUP($G71,Assumptions!$G$5:$J$9,4,FALSE),1E+99)),"Review product quantity","Inputs complete"))))))))),"Check numeric entries"))</f>
        <v/>
      </c>
    </row>
    <row r="72" ht="34" customHeight="1">
      <c r="A72" s="23" t="n"/>
      <c r="B72" s="14" t="n"/>
      <c r="C72" s="14" t="n"/>
      <c r="D72" s="14" t="n"/>
      <c r="E72" s="14" t="n"/>
      <c r="F72" s="14" t="n"/>
      <c r="G72" s="14" t="n"/>
      <c r="H72" s="14" t="n"/>
      <c r="I72" s="14" t="n"/>
      <c r="J72" s="14" t="n"/>
      <c r="K72" s="15" t="n"/>
      <c r="L72" s="15" t="n"/>
      <c r="M72" s="16">
        <f>IF(OR($K72="",$L72=""),"",IFERROR(2*($K72+$L72),""))</f>
        <v/>
      </c>
      <c r="N72" s="16">
        <f>IF(OR($K72="",$L72=""),"",IFERROR($K72*$L72,""))</f>
        <v/>
      </c>
      <c r="O72" s="15" t="n"/>
      <c r="P72" s="15" t="n"/>
      <c r="Q72" s="12">
        <f>IF($G72="","",IFERROR(VLOOKUP($G72,Assumptions!$G$5:$J$9,2,FALSE),""))</f>
        <v/>
      </c>
      <c r="R72" s="15" t="n"/>
      <c r="S72" s="9">
        <f>IF(OR($E72="",$M72="",$N72=""),"",IFERROR(VLOOKUP($E72,Assumptions!$A$5:$E$9,2,FALSE)+$M72*VLOOKUP($E72,Assumptions!$A$5:$E$9,3,FALSE)+$N72*VLOOKUP($E72,Assumptions!$A$5:$E$9,4,FALSE),""))</f>
        <v/>
      </c>
      <c r="T72" s="9">
        <f>IF(OR($E72="",$O72=""),"",IFERROR($O72*VLOOKUP($E72,Assumptions!$A$5:$E$9,5,FALSE),""))</f>
        <v/>
      </c>
      <c r="U72" s="9">
        <f>IF(OR($G72="",$P72=""),"",IFERROR($P72*VLOOKUP($G72,Assumptions!$G$5:$J$9,3,FALSE),""))</f>
        <v/>
      </c>
      <c r="V72" s="9">
        <f>IF($R72="","",IFERROR($R72*Assumptions!$M$5,""))</f>
        <v/>
      </c>
      <c r="W72" s="9">
        <f>IF(OR($A72="",$B72="",$C72="",$E72="",$S72=""),"",IFERROR(SUM($S72:$V72),""))</f>
        <v/>
      </c>
      <c r="X72" s="12">
        <f>IF(COUNTA($A72:$L72,$O72:$P72,$R72)=0,"",IFERROR(IF(OR($A72="",$B72="",$C72="",$D72="",$E72="",$J72=""),"Check required details",IF(OR($K72="",$L72="",$K72&lt;=0,$L72&lt;=0),"Check dimensions",IF(IFERROR(VLOOKUP($E72,Assumptions!$A$5:$E$9,2,FALSE),"")="","Check service assumption",IF(AND($G72&lt;&gt;"",IFERROR(VLOOKUP($G72,Assumptions!$G$5:$J$9,2,FALSE),"")=""),"Check product assumption",IF(AND($G72&lt;&gt;"",OR($P72="",$P72&lt;=0)),"Check product quantity",IF(AND($G72="",$P72&lt;&gt;""),"Check product selection",IF($O72&gt;Assumptions!$M$6,"Review labor hours",IF($R72&gt;Assumptions!$M$7,"Review travel miles",IF(AND($G72&lt;&gt;"",$P72&lt;&gt;"",$P72&gt;IFERROR(VLOOKUP($G72,Assumptions!$G$5:$J$9,4,FALSE),1E+99)),"Review product quantity","Inputs complete"))))))))),"Check numeric entries"))</f>
        <v/>
      </c>
    </row>
    <row r="73" ht="34" customHeight="1">
      <c r="A73" s="23" t="n"/>
      <c r="B73" s="14" t="n"/>
      <c r="C73" s="14" t="n"/>
      <c r="D73" s="14" t="n"/>
      <c r="E73" s="14" t="n"/>
      <c r="F73" s="14" t="n"/>
      <c r="G73" s="14" t="n"/>
      <c r="H73" s="14" t="n"/>
      <c r="I73" s="14" t="n"/>
      <c r="J73" s="14" t="n"/>
      <c r="K73" s="15" t="n"/>
      <c r="L73" s="15" t="n"/>
      <c r="M73" s="17">
        <f>IF(OR($K73="",$L73=""),"",IFERROR(2*($K73+$L73),""))</f>
        <v/>
      </c>
      <c r="N73" s="17">
        <f>IF(OR($K73="",$L73=""),"",IFERROR($K73*$L73,""))</f>
        <v/>
      </c>
      <c r="O73" s="15" t="n"/>
      <c r="P73" s="15" t="n"/>
      <c r="Q73" s="11">
        <f>IF($G73="","",IFERROR(VLOOKUP($G73,Assumptions!$G$5:$J$9,2,FALSE),""))</f>
        <v/>
      </c>
      <c r="R73" s="15" t="n"/>
      <c r="S73" s="8">
        <f>IF(OR($E73="",$M73="",$N73=""),"",IFERROR(VLOOKUP($E73,Assumptions!$A$5:$E$9,2,FALSE)+$M73*VLOOKUP($E73,Assumptions!$A$5:$E$9,3,FALSE)+$N73*VLOOKUP($E73,Assumptions!$A$5:$E$9,4,FALSE),""))</f>
        <v/>
      </c>
      <c r="T73" s="8">
        <f>IF(OR($E73="",$O73=""),"",IFERROR($O73*VLOOKUP($E73,Assumptions!$A$5:$E$9,5,FALSE),""))</f>
        <v/>
      </c>
      <c r="U73" s="8">
        <f>IF(OR($G73="",$P73=""),"",IFERROR($P73*VLOOKUP($G73,Assumptions!$G$5:$J$9,3,FALSE),""))</f>
        <v/>
      </c>
      <c r="V73" s="8">
        <f>IF($R73="","",IFERROR($R73*Assumptions!$M$5,""))</f>
        <v/>
      </c>
      <c r="W73" s="8">
        <f>IF(OR($A73="",$B73="",$C73="",$E73="",$S73=""),"",IFERROR(SUM($S73:$V73),""))</f>
        <v/>
      </c>
      <c r="X73" s="11">
        <f>IF(COUNTA($A73:$L73,$O73:$P73,$R73)=0,"",IFERROR(IF(OR($A73="",$B73="",$C73="",$D73="",$E73="",$J73=""),"Check required details",IF(OR($K73="",$L73="",$K73&lt;=0,$L73&lt;=0),"Check dimensions",IF(IFERROR(VLOOKUP($E73,Assumptions!$A$5:$E$9,2,FALSE),"")="","Check service assumption",IF(AND($G73&lt;&gt;"",IFERROR(VLOOKUP($G73,Assumptions!$G$5:$J$9,2,FALSE),"")=""),"Check product assumption",IF(AND($G73&lt;&gt;"",OR($P73="",$P73&lt;=0)),"Check product quantity",IF(AND($G73="",$P73&lt;&gt;""),"Check product selection",IF($O73&gt;Assumptions!$M$6,"Review labor hours",IF($R73&gt;Assumptions!$M$7,"Review travel miles",IF(AND($G73&lt;&gt;"",$P73&lt;&gt;"",$P73&gt;IFERROR(VLOOKUP($G73,Assumptions!$G$5:$J$9,4,FALSE),1E+99)),"Review product quantity","Inputs complete"))))))))),"Check numeric entries"))</f>
        <v/>
      </c>
    </row>
    <row r="74" ht="34" customHeight="1">
      <c r="A74" s="23" t="n"/>
      <c r="B74" s="14" t="n"/>
      <c r="C74" s="14" t="n"/>
      <c r="D74" s="14" t="n"/>
      <c r="E74" s="14" t="n"/>
      <c r="F74" s="14" t="n"/>
      <c r="G74" s="14" t="n"/>
      <c r="H74" s="14" t="n"/>
      <c r="I74" s="14" t="n"/>
      <c r="J74" s="14" t="n"/>
      <c r="K74" s="15" t="n"/>
      <c r="L74" s="15" t="n"/>
      <c r="M74" s="16">
        <f>IF(OR($K74="",$L74=""),"",IFERROR(2*($K74+$L74),""))</f>
        <v/>
      </c>
      <c r="N74" s="16">
        <f>IF(OR($K74="",$L74=""),"",IFERROR($K74*$L74,""))</f>
        <v/>
      </c>
      <c r="O74" s="15" t="n"/>
      <c r="P74" s="15" t="n"/>
      <c r="Q74" s="12">
        <f>IF($G74="","",IFERROR(VLOOKUP($G74,Assumptions!$G$5:$J$9,2,FALSE),""))</f>
        <v/>
      </c>
      <c r="R74" s="15" t="n"/>
      <c r="S74" s="9">
        <f>IF(OR($E74="",$M74="",$N74=""),"",IFERROR(VLOOKUP($E74,Assumptions!$A$5:$E$9,2,FALSE)+$M74*VLOOKUP($E74,Assumptions!$A$5:$E$9,3,FALSE)+$N74*VLOOKUP($E74,Assumptions!$A$5:$E$9,4,FALSE),""))</f>
        <v/>
      </c>
      <c r="T74" s="9">
        <f>IF(OR($E74="",$O74=""),"",IFERROR($O74*VLOOKUP($E74,Assumptions!$A$5:$E$9,5,FALSE),""))</f>
        <v/>
      </c>
      <c r="U74" s="9">
        <f>IF(OR($G74="",$P74=""),"",IFERROR($P74*VLOOKUP($G74,Assumptions!$G$5:$J$9,3,FALSE),""))</f>
        <v/>
      </c>
      <c r="V74" s="9">
        <f>IF($R74="","",IFERROR($R74*Assumptions!$M$5,""))</f>
        <v/>
      </c>
      <c r="W74" s="9">
        <f>IF(OR($A74="",$B74="",$C74="",$E74="",$S74=""),"",IFERROR(SUM($S74:$V74),""))</f>
        <v/>
      </c>
      <c r="X74" s="12">
        <f>IF(COUNTA($A74:$L74,$O74:$P74,$R74)=0,"",IFERROR(IF(OR($A74="",$B74="",$C74="",$D74="",$E74="",$J74=""),"Check required details",IF(OR($K74="",$L74="",$K74&lt;=0,$L74&lt;=0),"Check dimensions",IF(IFERROR(VLOOKUP($E74,Assumptions!$A$5:$E$9,2,FALSE),"")="","Check service assumption",IF(AND($G74&lt;&gt;"",IFERROR(VLOOKUP($G74,Assumptions!$G$5:$J$9,2,FALSE),"")=""),"Check product assumption",IF(AND($G74&lt;&gt;"",OR($P74="",$P74&lt;=0)),"Check product quantity",IF(AND($G74="",$P74&lt;&gt;""),"Check product selection",IF($O74&gt;Assumptions!$M$6,"Review labor hours",IF($R74&gt;Assumptions!$M$7,"Review travel miles",IF(AND($G74&lt;&gt;"",$P74&lt;&gt;"",$P74&gt;IFERROR(VLOOKUP($G74,Assumptions!$G$5:$J$9,4,FALSE),1E+99)),"Review product quantity","Inputs complete"))))))))),"Check numeric entries"))</f>
        <v/>
      </c>
    </row>
    <row r="75" ht="34" customHeight="1">
      <c r="A75" s="23" t="n"/>
      <c r="B75" s="14" t="n"/>
      <c r="C75" s="14" t="n"/>
      <c r="D75" s="14" t="n"/>
      <c r="E75" s="14" t="n"/>
      <c r="F75" s="14" t="n"/>
      <c r="G75" s="14" t="n"/>
      <c r="H75" s="14" t="n"/>
      <c r="I75" s="14" t="n"/>
      <c r="J75" s="14" t="n"/>
      <c r="K75" s="15" t="n"/>
      <c r="L75" s="15" t="n"/>
      <c r="M75" s="17">
        <f>IF(OR($K75="",$L75=""),"",IFERROR(2*($K75+$L75),""))</f>
        <v/>
      </c>
      <c r="N75" s="17">
        <f>IF(OR($K75="",$L75=""),"",IFERROR($K75*$L75,""))</f>
        <v/>
      </c>
      <c r="O75" s="15" t="n"/>
      <c r="P75" s="15" t="n"/>
      <c r="Q75" s="11">
        <f>IF($G75="","",IFERROR(VLOOKUP($G75,Assumptions!$G$5:$J$9,2,FALSE),""))</f>
        <v/>
      </c>
      <c r="R75" s="15" t="n"/>
      <c r="S75" s="8">
        <f>IF(OR($E75="",$M75="",$N75=""),"",IFERROR(VLOOKUP($E75,Assumptions!$A$5:$E$9,2,FALSE)+$M75*VLOOKUP($E75,Assumptions!$A$5:$E$9,3,FALSE)+$N75*VLOOKUP($E75,Assumptions!$A$5:$E$9,4,FALSE),""))</f>
        <v/>
      </c>
      <c r="T75" s="8">
        <f>IF(OR($E75="",$O75=""),"",IFERROR($O75*VLOOKUP($E75,Assumptions!$A$5:$E$9,5,FALSE),""))</f>
        <v/>
      </c>
      <c r="U75" s="8">
        <f>IF(OR($G75="",$P75=""),"",IFERROR($P75*VLOOKUP($G75,Assumptions!$G$5:$J$9,3,FALSE),""))</f>
        <v/>
      </c>
      <c r="V75" s="8">
        <f>IF($R75="","",IFERROR($R75*Assumptions!$M$5,""))</f>
        <v/>
      </c>
      <c r="W75" s="8">
        <f>IF(OR($A75="",$B75="",$C75="",$E75="",$S75=""),"",IFERROR(SUM($S75:$V75),""))</f>
        <v/>
      </c>
      <c r="X75" s="11">
        <f>IF(COUNTA($A75:$L75,$O75:$P75,$R75)=0,"",IFERROR(IF(OR($A75="",$B75="",$C75="",$D75="",$E75="",$J75=""),"Check required details",IF(OR($K75="",$L75="",$K75&lt;=0,$L75&lt;=0),"Check dimensions",IF(IFERROR(VLOOKUP($E75,Assumptions!$A$5:$E$9,2,FALSE),"")="","Check service assumption",IF(AND($G75&lt;&gt;"",IFERROR(VLOOKUP($G75,Assumptions!$G$5:$J$9,2,FALSE),"")=""),"Check product assumption",IF(AND($G75&lt;&gt;"",OR($P75="",$P75&lt;=0)),"Check product quantity",IF(AND($G75="",$P75&lt;&gt;""),"Check product selection",IF($O75&gt;Assumptions!$M$6,"Review labor hours",IF($R75&gt;Assumptions!$M$7,"Review travel miles",IF(AND($G75&lt;&gt;"",$P75&lt;&gt;"",$P75&gt;IFERROR(VLOOKUP($G75,Assumptions!$G$5:$J$9,4,FALSE),1E+99)),"Review product quantity","Inputs complete"))))))))),"Check numeric entries"))</f>
        <v/>
      </c>
    </row>
    <row r="76" ht="34" customHeight="1">
      <c r="A76" s="23" t="n"/>
      <c r="B76" s="14" t="n"/>
      <c r="C76" s="14" t="n"/>
      <c r="D76" s="14" t="n"/>
      <c r="E76" s="14" t="n"/>
      <c r="F76" s="14" t="n"/>
      <c r="G76" s="14" t="n"/>
      <c r="H76" s="14" t="n"/>
      <c r="I76" s="14" t="n"/>
      <c r="J76" s="14" t="n"/>
      <c r="K76" s="15" t="n"/>
      <c r="L76" s="15" t="n"/>
      <c r="M76" s="16">
        <f>IF(OR($K76="",$L76=""),"",IFERROR(2*($K76+$L76),""))</f>
        <v/>
      </c>
      <c r="N76" s="16">
        <f>IF(OR($K76="",$L76=""),"",IFERROR($K76*$L76,""))</f>
        <v/>
      </c>
      <c r="O76" s="15" t="n"/>
      <c r="P76" s="15" t="n"/>
      <c r="Q76" s="12">
        <f>IF($G76="","",IFERROR(VLOOKUP($G76,Assumptions!$G$5:$J$9,2,FALSE),""))</f>
        <v/>
      </c>
      <c r="R76" s="15" t="n"/>
      <c r="S76" s="9">
        <f>IF(OR($E76="",$M76="",$N76=""),"",IFERROR(VLOOKUP($E76,Assumptions!$A$5:$E$9,2,FALSE)+$M76*VLOOKUP($E76,Assumptions!$A$5:$E$9,3,FALSE)+$N76*VLOOKUP($E76,Assumptions!$A$5:$E$9,4,FALSE),""))</f>
        <v/>
      </c>
      <c r="T76" s="9">
        <f>IF(OR($E76="",$O76=""),"",IFERROR($O76*VLOOKUP($E76,Assumptions!$A$5:$E$9,5,FALSE),""))</f>
        <v/>
      </c>
      <c r="U76" s="9">
        <f>IF(OR($G76="",$P76=""),"",IFERROR($P76*VLOOKUP($G76,Assumptions!$G$5:$J$9,3,FALSE),""))</f>
        <v/>
      </c>
      <c r="V76" s="9">
        <f>IF($R76="","",IFERROR($R76*Assumptions!$M$5,""))</f>
        <v/>
      </c>
      <c r="W76" s="9">
        <f>IF(OR($A76="",$B76="",$C76="",$E76="",$S76=""),"",IFERROR(SUM($S76:$V76),""))</f>
        <v/>
      </c>
      <c r="X76" s="12">
        <f>IF(COUNTA($A76:$L76,$O76:$P76,$R76)=0,"",IFERROR(IF(OR($A76="",$B76="",$C76="",$D76="",$E76="",$J76=""),"Check required details",IF(OR($K76="",$L76="",$K76&lt;=0,$L76&lt;=0),"Check dimensions",IF(IFERROR(VLOOKUP($E76,Assumptions!$A$5:$E$9,2,FALSE),"")="","Check service assumption",IF(AND($G76&lt;&gt;"",IFERROR(VLOOKUP($G76,Assumptions!$G$5:$J$9,2,FALSE),"")=""),"Check product assumption",IF(AND($G76&lt;&gt;"",OR($P76="",$P76&lt;=0)),"Check product quantity",IF(AND($G76="",$P76&lt;&gt;""),"Check product selection",IF($O76&gt;Assumptions!$M$6,"Review labor hours",IF($R76&gt;Assumptions!$M$7,"Review travel miles",IF(AND($G76&lt;&gt;"",$P76&lt;&gt;"",$P76&gt;IFERROR(VLOOKUP($G76,Assumptions!$G$5:$J$9,4,FALSE),1E+99)),"Review product quantity","Inputs complete"))))))))),"Check numeric entries"))</f>
        <v/>
      </c>
    </row>
    <row r="77" ht="34" customHeight="1">
      <c r="A77" s="23" t="n"/>
      <c r="B77" s="14" t="n"/>
      <c r="C77" s="14" t="n"/>
      <c r="D77" s="14" t="n"/>
      <c r="E77" s="14" t="n"/>
      <c r="F77" s="14" t="n"/>
      <c r="G77" s="14" t="n"/>
      <c r="H77" s="14" t="n"/>
      <c r="I77" s="14" t="n"/>
      <c r="J77" s="14" t="n"/>
      <c r="K77" s="15" t="n"/>
      <c r="L77" s="15" t="n"/>
      <c r="M77" s="17">
        <f>IF(OR($K77="",$L77=""),"",IFERROR(2*($K77+$L77),""))</f>
        <v/>
      </c>
      <c r="N77" s="17">
        <f>IF(OR($K77="",$L77=""),"",IFERROR($K77*$L77,""))</f>
        <v/>
      </c>
      <c r="O77" s="15" t="n"/>
      <c r="P77" s="15" t="n"/>
      <c r="Q77" s="11">
        <f>IF($G77="","",IFERROR(VLOOKUP($G77,Assumptions!$G$5:$J$9,2,FALSE),""))</f>
        <v/>
      </c>
      <c r="R77" s="15" t="n"/>
      <c r="S77" s="8">
        <f>IF(OR($E77="",$M77="",$N77=""),"",IFERROR(VLOOKUP($E77,Assumptions!$A$5:$E$9,2,FALSE)+$M77*VLOOKUP($E77,Assumptions!$A$5:$E$9,3,FALSE)+$N77*VLOOKUP($E77,Assumptions!$A$5:$E$9,4,FALSE),""))</f>
        <v/>
      </c>
      <c r="T77" s="8">
        <f>IF(OR($E77="",$O77=""),"",IFERROR($O77*VLOOKUP($E77,Assumptions!$A$5:$E$9,5,FALSE),""))</f>
        <v/>
      </c>
      <c r="U77" s="8">
        <f>IF(OR($G77="",$P77=""),"",IFERROR($P77*VLOOKUP($G77,Assumptions!$G$5:$J$9,3,FALSE),""))</f>
        <v/>
      </c>
      <c r="V77" s="8">
        <f>IF($R77="","",IFERROR($R77*Assumptions!$M$5,""))</f>
        <v/>
      </c>
      <c r="W77" s="8">
        <f>IF(OR($A77="",$B77="",$C77="",$E77="",$S77=""),"",IFERROR(SUM($S77:$V77),""))</f>
        <v/>
      </c>
      <c r="X77" s="11">
        <f>IF(COUNTA($A77:$L77,$O77:$P77,$R77)=0,"",IFERROR(IF(OR($A77="",$B77="",$C77="",$D77="",$E77="",$J77=""),"Check required details",IF(OR($K77="",$L77="",$K77&lt;=0,$L77&lt;=0),"Check dimensions",IF(IFERROR(VLOOKUP($E77,Assumptions!$A$5:$E$9,2,FALSE),"")="","Check service assumption",IF(AND($G77&lt;&gt;"",IFERROR(VLOOKUP($G77,Assumptions!$G$5:$J$9,2,FALSE),"")=""),"Check product assumption",IF(AND($G77&lt;&gt;"",OR($P77="",$P77&lt;=0)),"Check product quantity",IF(AND($G77="",$P77&lt;&gt;""),"Check product selection",IF($O77&gt;Assumptions!$M$6,"Review labor hours",IF($R77&gt;Assumptions!$M$7,"Review travel miles",IF(AND($G77&lt;&gt;"",$P77&lt;&gt;"",$P77&gt;IFERROR(VLOOKUP($G77,Assumptions!$G$5:$J$9,4,FALSE),1E+99)),"Review product quantity","Inputs complete"))))))))),"Check numeric entries"))</f>
        <v/>
      </c>
    </row>
    <row r="78" ht="34" customHeight="1">
      <c r="A78" s="23" t="n"/>
      <c r="B78" s="14" t="n"/>
      <c r="C78" s="14" t="n"/>
      <c r="D78" s="14" t="n"/>
      <c r="E78" s="14" t="n"/>
      <c r="F78" s="14" t="n"/>
      <c r="G78" s="14" t="n"/>
      <c r="H78" s="14" t="n"/>
      <c r="I78" s="14" t="n"/>
      <c r="J78" s="14" t="n"/>
      <c r="K78" s="15" t="n"/>
      <c r="L78" s="15" t="n"/>
      <c r="M78" s="16">
        <f>IF(OR($K78="",$L78=""),"",IFERROR(2*($K78+$L78),""))</f>
        <v/>
      </c>
      <c r="N78" s="16">
        <f>IF(OR($K78="",$L78=""),"",IFERROR($K78*$L78,""))</f>
        <v/>
      </c>
      <c r="O78" s="15" t="n"/>
      <c r="P78" s="15" t="n"/>
      <c r="Q78" s="12">
        <f>IF($G78="","",IFERROR(VLOOKUP($G78,Assumptions!$G$5:$J$9,2,FALSE),""))</f>
        <v/>
      </c>
      <c r="R78" s="15" t="n"/>
      <c r="S78" s="9">
        <f>IF(OR($E78="",$M78="",$N78=""),"",IFERROR(VLOOKUP($E78,Assumptions!$A$5:$E$9,2,FALSE)+$M78*VLOOKUP($E78,Assumptions!$A$5:$E$9,3,FALSE)+$N78*VLOOKUP($E78,Assumptions!$A$5:$E$9,4,FALSE),""))</f>
        <v/>
      </c>
      <c r="T78" s="9">
        <f>IF(OR($E78="",$O78=""),"",IFERROR($O78*VLOOKUP($E78,Assumptions!$A$5:$E$9,5,FALSE),""))</f>
        <v/>
      </c>
      <c r="U78" s="9">
        <f>IF(OR($G78="",$P78=""),"",IFERROR($P78*VLOOKUP($G78,Assumptions!$G$5:$J$9,3,FALSE),""))</f>
        <v/>
      </c>
      <c r="V78" s="9">
        <f>IF($R78="","",IFERROR($R78*Assumptions!$M$5,""))</f>
        <v/>
      </c>
      <c r="W78" s="9">
        <f>IF(OR($A78="",$B78="",$C78="",$E78="",$S78=""),"",IFERROR(SUM($S78:$V78),""))</f>
        <v/>
      </c>
      <c r="X78" s="12">
        <f>IF(COUNTA($A78:$L78,$O78:$P78,$R78)=0,"",IFERROR(IF(OR($A78="",$B78="",$C78="",$D78="",$E78="",$J78=""),"Check required details",IF(OR($K78="",$L78="",$K78&lt;=0,$L78&lt;=0),"Check dimensions",IF(IFERROR(VLOOKUP($E78,Assumptions!$A$5:$E$9,2,FALSE),"")="","Check service assumption",IF(AND($G78&lt;&gt;"",IFERROR(VLOOKUP($G78,Assumptions!$G$5:$J$9,2,FALSE),"")=""),"Check product assumption",IF(AND($G78&lt;&gt;"",OR($P78="",$P78&lt;=0)),"Check product quantity",IF(AND($G78="",$P78&lt;&gt;""),"Check product selection",IF($O78&gt;Assumptions!$M$6,"Review labor hours",IF($R78&gt;Assumptions!$M$7,"Review travel miles",IF(AND($G78&lt;&gt;"",$P78&lt;&gt;"",$P78&gt;IFERROR(VLOOKUP($G78,Assumptions!$G$5:$J$9,4,FALSE),1E+99)),"Review product quantity","Inputs complete"))))))))),"Check numeric entries"))</f>
        <v/>
      </c>
    </row>
    <row r="79" ht="34" customHeight="1">
      <c r="A79" s="23" t="n"/>
      <c r="B79" s="14" t="n"/>
      <c r="C79" s="14" t="n"/>
      <c r="D79" s="14" t="n"/>
      <c r="E79" s="14" t="n"/>
      <c r="F79" s="14" t="n"/>
      <c r="G79" s="14" t="n"/>
      <c r="H79" s="14" t="n"/>
      <c r="I79" s="14" t="n"/>
      <c r="J79" s="14" t="n"/>
      <c r="K79" s="15" t="n"/>
      <c r="L79" s="15" t="n"/>
      <c r="M79" s="17">
        <f>IF(OR($K79="",$L79=""),"",IFERROR(2*($K79+$L79),""))</f>
        <v/>
      </c>
      <c r="N79" s="17">
        <f>IF(OR($K79="",$L79=""),"",IFERROR($K79*$L79,""))</f>
        <v/>
      </c>
      <c r="O79" s="15" t="n"/>
      <c r="P79" s="15" t="n"/>
      <c r="Q79" s="11">
        <f>IF($G79="","",IFERROR(VLOOKUP($G79,Assumptions!$G$5:$J$9,2,FALSE),""))</f>
        <v/>
      </c>
      <c r="R79" s="15" t="n"/>
      <c r="S79" s="8">
        <f>IF(OR($E79="",$M79="",$N79=""),"",IFERROR(VLOOKUP($E79,Assumptions!$A$5:$E$9,2,FALSE)+$M79*VLOOKUP($E79,Assumptions!$A$5:$E$9,3,FALSE)+$N79*VLOOKUP($E79,Assumptions!$A$5:$E$9,4,FALSE),""))</f>
        <v/>
      </c>
      <c r="T79" s="8">
        <f>IF(OR($E79="",$O79=""),"",IFERROR($O79*VLOOKUP($E79,Assumptions!$A$5:$E$9,5,FALSE),""))</f>
        <v/>
      </c>
      <c r="U79" s="8">
        <f>IF(OR($G79="",$P79=""),"",IFERROR($P79*VLOOKUP($G79,Assumptions!$G$5:$J$9,3,FALSE),""))</f>
        <v/>
      </c>
      <c r="V79" s="8">
        <f>IF($R79="","",IFERROR($R79*Assumptions!$M$5,""))</f>
        <v/>
      </c>
      <c r="W79" s="8">
        <f>IF(OR($A79="",$B79="",$C79="",$E79="",$S79=""),"",IFERROR(SUM($S79:$V79),""))</f>
        <v/>
      </c>
      <c r="X79" s="11">
        <f>IF(COUNTA($A79:$L79,$O79:$P79,$R79)=0,"",IFERROR(IF(OR($A79="",$B79="",$C79="",$D79="",$E79="",$J79=""),"Check required details",IF(OR($K79="",$L79="",$K79&lt;=0,$L79&lt;=0),"Check dimensions",IF(IFERROR(VLOOKUP($E79,Assumptions!$A$5:$E$9,2,FALSE),"")="","Check service assumption",IF(AND($G79&lt;&gt;"",IFERROR(VLOOKUP($G79,Assumptions!$G$5:$J$9,2,FALSE),"")=""),"Check product assumption",IF(AND($G79&lt;&gt;"",OR($P79="",$P79&lt;=0)),"Check product quantity",IF(AND($G79="",$P79&lt;&gt;""),"Check product selection",IF($O79&gt;Assumptions!$M$6,"Review labor hours",IF($R79&gt;Assumptions!$M$7,"Review travel miles",IF(AND($G79&lt;&gt;"",$P79&lt;&gt;"",$P79&gt;IFERROR(VLOOKUP($G79,Assumptions!$G$5:$J$9,4,FALSE),1E+99)),"Review product quantity","Inputs complete"))))))))),"Check numeric entries"))</f>
        <v/>
      </c>
    </row>
    <row r="80" ht="34" customHeight="1">
      <c r="A80" s="23" t="n"/>
      <c r="B80" s="14" t="n"/>
      <c r="C80" s="14" t="n"/>
      <c r="D80" s="14" t="n"/>
      <c r="E80" s="14" t="n"/>
      <c r="F80" s="14" t="n"/>
      <c r="G80" s="14" t="n"/>
      <c r="H80" s="14" t="n"/>
      <c r="I80" s="14" t="n"/>
      <c r="J80" s="14" t="n"/>
      <c r="K80" s="15" t="n"/>
      <c r="L80" s="15" t="n"/>
      <c r="M80" s="16">
        <f>IF(OR($K80="",$L80=""),"",IFERROR(2*($K80+$L80),""))</f>
        <v/>
      </c>
      <c r="N80" s="16">
        <f>IF(OR($K80="",$L80=""),"",IFERROR($K80*$L80,""))</f>
        <v/>
      </c>
      <c r="O80" s="15" t="n"/>
      <c r="P80" s="15" t="n"/>
      <c r="Q80" s="12">
        <f>IF($G80="","",IFERROR(VLOOKUP($G80,Assumptions!$G$5:$J$9,2,FALSE),""))</f>
        <v/>
      </c>
      <c r="R80" s="15" t="n"/>
      <c r="S80" s="9">
        <f>IF(OR($E80="",$M80="",$N80=""),"",IFERROR(VLOOKUP($E80,Assumptions!$A$5:$E$9,2,FALSE)+$M80*VLOOKUP($E80,Assumptions!$A$5:$E$9,3,FALSE)+$N80*VLOOKUP($E80,Assumptions!$A$5:$E$9,4,FALSE),""))</f>
        <v/>
      </c>
      <c r="T80" s="9">
        <f>IF(OR($E80="",$O80=""),"",IFERROR($O80*VLOOKUP($E80,Assumptions!$A$5:$E$9,5,FALSE),""))</f>
        <v/>
      </c>
      <c r="U80" s="9">
        <f>IF(OR($G80="",$P80=""),"",IFERROR($P80*VLOOKUP($G80,Assumptions!$G$5:$J$9,3,FALSE),""))</f>
        <v/>
      </c>
      <c r="V80" s="9">
        <f>IF($R80="","",IFERROR($R80*Assumptions!$M$5,""))</f>
        <v/>
      </c>
      <c r="W80" s="9">
        <f>IF(OR($A80="",$B80="",$C80="",$E80="",$S80=""),"",IFERROR(SUM($S80:$V80),""))</f>
        <v/>
      </c>
      <c r="X80" s="12">
        <f>IF(COUNTA($A80:$L80,$O80:$P80,$R80)=0,"",IFERROR(IF(OR($A80="",$B80="",$C80="",$D80="",$E80="",$J80=""),"Check required details",IF(OR($K80="",$L80="",$K80&lt;=0,$L80&lt;=0),"Check dimensions",IF(IFERROR(VLOOKUP($E80,Assumptions!$A$5:$E$9,2,FALSE),"")="","Check service assumption",IF(AND($G80&lt;&gt;"",IFERROR(VLOOKUP($G80,Assumptions!$G$5:$J$9,2,FALSE),"")=""),"Check product assumption",IF(AND($G80&lt;&gt;"",OR($P80="",$P80&lt;=0)),"Check product quantity",IF(AND($G80="",$P80&lt;&gt;""),"Check product selection",IF($O80&gt;Assumptions!$M$6,"Review labor hours",IF($R80&gt;Assumptions!$M$7,"Review travel miles",IF(AND($G80&lt;&gt;"",$P80&lt;&gt;"",$P80&gt;IFERROR(VLOOKUP($G80,Assumptions!$G$5:$J$9,4,FALSE),1E+99)),"Review product quantity","Inputs complete"))))))))),"Check numeric entries"))</f>
        <v/>
      </c>
    </row>
    <row r="81" ht="34" customHeight="1">
      <c r="A81" s="23" t="n"/>
      <c r="B81" s="14" t="n"/>
      <c r="C81" s="14" t="n"/>
      <c r="D81" s="14" t="n"/>
      <c r="E81" s="14" t="n"/>
      <c r="F81" s="14" t="n"/>
      <c r="G81" s="14" t="n"/>
      <c r="H81" s="14" t="n"/>
      <c r="I81" s="14" t="n"/>
      <c r="J81" s="14" t="n"/>
      <c r="K81" s="15" t="n"/>
      <c r="L81" s="15" t="n"/>
      <c r="M81" s="17">
        <f>IF(OR($K81="",$L81=""),"",IFERROR(2*($K81+$L81),""))</f>
        <v/>
      </c>
      <c r="N81" s="17">
        <f>IF(OR($K81="",$L81=""),"",IFERROR($K81*$L81,""))</f>
        <v/>
      </c>
      <c r="O81" s="15" t="n"/>
      <c r="P81" s="15" t="n"/>
      <c r="Q81" s="11">
        <f>IF($G81="","",IFERROR(VLOOKUP($G81,Assumptions!$G$5:$J$9,2,FALSE),""))</f>
        <v/>
      </c>
      <c r="R81" s="15" t="n"/>
      <c r="S81" s="8">
        <f>IF(OR($E81="",$M81="",$N81=""),"",IFERROR(VLOOKUP($E81,Assumptions!$A$5:$E$9,2,FALSE)+$M81*VLOOKUP($E81,Assumptions!$A$5:$E$9,3,FALSE)+$N81*VLOOKUP($E81,Assumptions!$A$5:$E$9,4,FALSE),""))</f>
        <v/>
      </c>
      <c r="T81" s="8">
        <f>IF(OR($E81="",$O81=""),"",IFERROR($O81*VLOOKUP($E81,Assumptions!$A$5:$E$9,5,FALSE),""))</f>
        <v/>
      </c>
      <c r="U81" s="8">
        <f>IF(OR($G81="",$P81=""),"",IFERROR($P81*VLOOKUP($G81,Assumptions!$G$5:$J$9,3,FALSE),""))</f>
        <v/>
      </c>
      <c r="V81" s="8">
        <f>IF($R81="","",IFERROR($R81*Assumptions!$M$5,""))</f>
        <v/>
      </c>
      <c r="W81" s="8">
        <f>IF(OR($A81="",$B81="",$C81="",$E81="",$S81=""),"",IFERROR(SUM($S81:$V81),""))</f>
        <v/>
      </c>
      <c r="X81" s="11">
        <f>IF(COUNTA($A81:$L81,$O81:$P81,$R81)=0,"",IFERROR(IF(OR($A81="",$B81="",$C81="",$D81="",$E81="",$J81=""),"Check required details",IF(OR($K81="",$L81="",$K81&lt;=0,$L81&lt;=0),"Check dimensions",IF(IFERROR(VLOOKUP($E81,Assumptions!$A$5:$E$9,2,FALSE),"")="","Check service assumption",IF(AND($G81&lt;&gt;"",IFERROR(VLOOKUP($G81,Assumptions!$G$5:$J$9,2,FALSE),"")=""),"Check product assumption",IF(AND($G81&lt;&gt;"",OR($P81="",$P81&lt;=0)),"Check product quantity",IF(AND($G81="",$P81&lt;&gt;""),"Check product selection",IF($O81&gt;Assumptions!$M$6,"Review labor hours",IF($R81&gt;Assumptions!$M$7,"Review travel miles",IF(AND($G81&lt;&gt;"",$P81&lt;&gt;"",$P81&gt;IFERROR(VLOOKUP($G81,Assumptions!$G$5:$J$9,4,FALSE),1E+99)),"Review product quantity","Inputs complete"))))))))),"Check numeric entries"))</f>
        <v/>
      </c>
    </row>
    <row r="82" ht="34" customHeight="1">
      <c r="A82" s="23" t="n"/>
      <c r="B82" s="14" t="n"/>
      <c r="C82" s="14" t="n"/>
      <c r="D82" s="14" t="n"/>
      <c r="E82" s="14" t="n"/>
      <c r="F82" s="14" t="n"/>
      <c r="G82" s="14" t="n"/>
      <c r="H82" s="14" t="n"/>
      <c r="I82" s="14" t="n"/>
      <c r="J82" s="14" t="n"/>
      <c r="K82" s="15" t="n"/>
      <c r="L82" s="15" t="n"/>
      <c r="M82" s="16">
        <f>IF(OR($K82="",$L82=""),"",IFERROR(2*($K82+$L82),""))</f>
        <v/>
      </c>
      <c r="N82" s="16">
        <f>IF(OR($K82="",$L82=""),"",IFERROR($K82*$L82,""))</f>
        <v/>
      </c>
      <c r="O82" s="15" t="n"/>
      <c r="P82" s="15" t="n"/>
      <c r="Q82" s="12">
        <f>IF($G82="","",IFERROR(VLOOKUP($G82,Assumptions!$G$5:$J$9,2,FALSE),""))</f>
        <v/>
      </c>
      <c r="R82" s="15" t="n"/>
      <c r="S82" s="9">
        <f>IF(OR($E82="",$M82="",$N82=""),"",IFERROR(VLOOKUP($E82,Assumptions!$A$5:$E$9,2,FALSE)+$M82*VLOOKUP($E82,Assumptions!$A$5:$E$9,3,FALSE)+$N82*VLOOKUP($E82,Assumptions!$A$5:$E$9,4,FALSE),""))</f>
        <v/>
      </c>
      <c r="T82" s="9">
        <f>IF(OR($E82="",$O82=""),"",IFERROR($O82*VLOOKUP($E82,Assumptions!$A$5:$E$9,5,FALSE),""))</f>
        <v/>
      </c>
      <c r="U82" s="9">
        <f>IF(OR($G82="",$P82=""),"",IFERROR($P82*VLOOKUP($G82,Assumptions!$G$5:$J$9,3,FALSE),""))</f>
        <v/>
      </c>
      <c r="V82" s="9">
        <f>IF($R82="","",IFERROR($R82*Assumptions!$M$5,""))</f>
        <v/>
      </c>
      <c r="W82" s="9">
        <f>IF(OR($A82="",$B82="",$C82="",$E82="",$S82=""),"",IFERROR(SUM($S82:$V82),""))</f>
        <v/>
      </c>
      <c r="X82" s="12">
        <f>IF(COUNTA($A82:$L82,$O82:$P82,$R82)=0,"",IFERROR(IF(OR($A82="",$B82="",$C82="",$D82="",$E82="",$J82=""),"Check required details",IF(OR($K82="",$L82="",$K82&lt;=0,$L82&lt;=0),"Check dimensions",IF(IFERROR(VLOOKUP($E82,Assumptions!$A$5:$E$9,2,FALSE),"")="","Check service assumption",IF(AND($G82&lt;&gt;"",IFERROR(VLOOKUP($G82,Assumptions!$G$5:$J$9,2,FALSE),"")=""),"Check product assumption",IF(AND($G82&lt;&gt;"",OR($P82="",$P82&lt;=0)),"Check product quantity",IF(AND($G82="",$P82&lt;&gt;""),"Check product selection",IF($O82&gt;Assumptions!$M$6,"Review labor hours",IF($R82&gt;Assumptions!$M$7,"Review travel miles",IF(AND($G82&lt;&gt;"",$P82&lt;&gt;"",$P82&gt;IFERROR(VLOOKUP($G82,Assumptions!$G$5:$J$9,4,FALSE),1E+99)),"Review product quantity","Inputs complete"))))))))),"Check numeric entries"))</f>
        <v/>
      </c>
    </row>
    <row r="83" ht="34" customHeight="1">
      <c r="A83" s="2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5" t="n"/>
      <c r="L83" s="15" t="n"/>
      <c r="M83" s="17">
        <f>IF(OR($K83="",$L83=""),"",IFERROR(2*($K83+$L83),""))</f>
        <v/>
      </c>
      <c r="N83" s="17">
        <f>IF(OR($K83="",$L83=""),"",IFERROR($K83*$L83,""))</f>
        <v/>
      </c>
      <c r="O83" s="15" t="n"/>
      <c r="P83" s="15" t="n"/>
      <c r="Q83" s="11">
        <f>IF($G83="","",IFERROR(VLOOKUP($G83,Assumptions!$G$5:$J$9,2,FALSE),""))</f>
        <v/>
      </c>
      <c r="R83" s="15" t="n"/>
      <c r="S83" s="8">
        <f>IF(OR($E83="",$M83="",$N83=""),"",IFERROR(VLOOKUP($E83,Assumptions!$A$5:$E$9,2,FALSE)+$M83*VLOOKUP($E83,Assumptions!$A$5:$E$9,3,FALSE)+$N83*VLOOKUP($E83,Assumptions!$A$5:$E$9,4,FALSE),""))</f>
        <v/>
      </c>
      <c r="T83" s="8">
        <f>IF(OR($E83="",$O83=""),"",IFERROR($O83*VLOOKUP($E83,Assumptions!$A$5:$E$9,5,FALSE),""))</f>
        <v/>
      </c>
      <c r="U83" s="8">
        <f>IF(OR($G83="",$P83=""),"",IFERROR($P83*VLOOKUP($G83,Assumptions!$G$5:$J$9,3,FALSE),""))</f>
        <v/>
      </c>
      <c r="V83" s="8">
        <f>IF($R83="","",IFERROR($R83*Assumptions!$M$5,""))</f>
        <v/>
      </c>
      <c r="W83" s="8">
        <f>IF(OR($A83="",$B83="",$C83="",$E83="",$S83=""),"",IFERROR(SUM($S83:$V83),""))</f>
        <v/>
      </c>
      <c r="X83" s="11">
        <f>IF(COUNTA($A83:$L83,$O83:$P83,$R83)=0,"",IFERROR(IF(OR($A83="",$B83="",$C83="",$D83="",$E83="",$J83=""),"Check required details",IF(OR($K83="",$L83="",$K83&lt;=0,$L83&lt;=0),"Check dimensions",IF(IFERROR(VLOOKUP($E83,Assumptions!$A$5:$E$9,2,FALSE),"")="","Check service assumption",IF(AND($G83&lt;&gt;"",IFERROR(VLOOKUP($G83,Assumptions!$G$5:$J$9,2,FALSE),"")=""),"Check product assumption",IF(AND($G83&lt;&gt;"",OR($P83="",$P83&lt;=0)),"Check product quantity",IF(AND($G83="",$P83&lt;&gt;""),"Check product selection",IF($O83&gt;Assumptions!$M$6,"Review labor hours",IF($R83&gt;Assumptions!$M$7,"Review travel miles",IF(AND($G83&lt;&gt;"",$P83&lt;&gt;"",$P83&gt;IFERROR(VLOOKUP($G83,Assumptions!$G$5:$J$9,4,FALSE),1E+99)),"Review product quantity","Inputs complete"))))))))),"Check numeric entries"))</f>
        <v/>
      </c>
    </row>
    <row r="84" ht="34" customHeight="1">
      <c r="A84" s="2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5" t="n"/>
      <c r="L84" s="15" t="n"/>
      <c r="M84" s="16">
        <f>IF(OR($K84="",$L84=""),"",IFERROR(2*($K84+$L84),""))</f>
        <v/>
      </c>
      <c r="N84" s="16">
        <f>IF(OR($K84="",$L84=""),"",IFERROR($K84*$L84,""))</f>
        <v/>
      </c>
      <c r="O84" s="15" t="n"/>
      <c r="P84" s="15" t="n"/>
      <c r="Q84" s="12">
        <f>IF($G84="","",IFERROR(VLOOKUP($G84,Assumptions!$G$5:$J$9,2,FALSE),""))</f>
        <v/>
      </c>
      <c r="R84" s="15" t="n"/>
      <c r="S84" s="9">
        <f>IF(OR($E84="",$M84="",$N84=""),"",IFERROR(VLOOKUP($E84,Assumptions!$A$5:$E$9,2,FALSE)+$M84*VLOOKUP($E84,Assumptions!$A$5:$E$9,3,FALSE)+$N84*VLOOKUP($E84,Assumptions!$A$5:$E$9,4,FALSE),""))</f>
        <v/>
      </c>
      <c r="T84" s="9">
        <f>IF(OR($E84="",$O84=""),"",IFERROR($O84*VLOOKUP($E84,Assumptions!$A$5:$E$9,5,FALSE),""))</f>
        <v/>
      </c>
      <c r="U84" s="9">
        <f>IF(OR($G84="",$P84=""),"",IFERROR($P84*VLOOKUP($G84,Assumptions!$G$5:$J$9,3,FALSE),""))</f>
        <v/>
      </c>
      <c r="V84" s="9">
        <f>IF($R84="","",IFERROR($R84*Assumptions!$M$5,""))</f>
        <v/>
      </c>
      <c r="W84" s="9">
        <f>IF(OR($A84="",$B84="",$C84="",$E84="",$S84=""),"",IFERROR(SUM($S84:$V84),""))</f>
        <v/>
      </c>
      <c r="X84" s="12">
        <f>IF(COUNTA($A84:$L84,$O84:$P84,$R84)=0,"",IFERROR(IF(OR($A84="",$B84="",$C84="",$D84="",$E84="",$J84=""),"Check required details",IF(OR($K84="",$L84="",$K84&lt;=0,$L84&lt;=0),"Check dimensions",IF(IFERROR(VLOOKUP($E84,Assumptions!$A$5:$E$9,2,FALSE),"")="","Check service assumption",IF(AND($G84&lt;&gt;"",IFERROR(VLOOKUP($G84,Assumptions!$G$5:$J$9,2,FALSE),"")=""),"Check product assumption",IF(AND($G84&lt;&gt;"",OR($P84="",$P84&lt;=0)),"Check product quantity",IF(AND($G84="",$P84&lt;&gt;""),"Check product selection",IF($O84&gt;Assumptions!$M$6,"Review labor hours",IF($R84&gt;Assumptions!$M$7,"Review travel miles",IF(AND($G84&lt;&gt;"",$P84&lt;&gt;"",$P84&gt;IFERROR(VLOOKUP($G84,Assumptions!$G$5:$J$9,4,FALSE),1E+99)),"Review product quantity","Inputs complete"))))))))),"Check numeric entries"))</f>
        <v/>
      </c>
    </row>
    <row r="85" ht="34" customHeight="1">
      <c r="A85" s="23" t="n"/>
      <c r="B85" s="14" t="n"/>
      <c r="C85" s="14" t="n"/>
      <c r="D85" s="14" t="n"/>
      <c r="E85" s="14" t="n"/>
      <c r="F85" s="14" t="n"/>
      <c r="G85" s="14" t="n"/>
      <c r="H85" s="14" t="n"/>
      <c r="I85" s="14" t="n"/>
      <c r="J85" s="14" t="n"/>
      <c r="K85" s="15" t="n"/>
      <c r="L85" s="15" t="n"/>
      <c r="M85" s="17">
        <f>IF(OR($K85="",$L85=""),"",IFERROR(2*($K85+$L85),""))</f>
        <v/>
      </c>
      <c r="N85" s="17">
        <f>IF(OR($K85="",$L85=""),"",IFERROR($K85*$L85,""))</f>
        <v/>
      </c>
      <c r="O85" s="15" t="n"/>
      <c r="P85" s="15" t="n"/>
      <c r="Q85" s="11">
        <f>IF($G85="","",IFERROR(VLOOKUP($G85,Assumptions!$G$5:$J$9,2,FALSE),""))</f>
        <v/>
      </c>
      <c r="R85" s="15" t="n"/>
      <c r="S85" s="8">
        <f>IF(OR($E85="",$M85="",$N85=""),"",IFERROR(VLOOKUP($E85,Assumptions!$A$5:$E$9,2,FALSE)+$M85*VLOOKUP($E85,Assumptions!$A$5:$E$9,3,FALSE)+$N85*VLOOKUP($E85,Assumptions!$A$5:$E$9,4,FALSE),""))</f>
        <v/>
      </c>
      <c r="T85" s="8">
        <f>IF(OR($E85="",$O85=""),"",IFERROR($O85*VLOOKUP($E85,Assumptions!$A$5:$E$9,5,FALSE),""))</f>
        <v/>
      </c>
      <c r="U85" s="8">
        <f>IF(OR($G85="",$P85=""),"",IFERROR($P85*VLOOKUP($G85,Assumptions!$G$5:$J$9,3,FALSE),""))</f>
        <v/>
      </c>
      <c r="V85" s="8">
        <f>IF($R85="","",IFERROR($R85*Assumptions!$M$5,""))</f>
        <v/>
      </c>
      <c r="W85" s="8">
        <f>IF(OR($A85="",$B85="",$C85="",$E85="",$S85=""),"",IFERROR(SUM($S85:$V85),""))</f>
        <v/>
      </c>
      <c r="X85" s="11">
        <f>IF(COUNTA($A85:$L85,$O85:$P85,$R85)=0,"",IFERROR(IF(OR($A85="",$B85="",$C85="",$D85="",$E85="",$J85=""),"Check required details",IF(OR($K85="",$L85="",$K85&lt;=0,$L85&lt;=0),"Check dimensions",IF(IFERROR(VLOOKUP($E85,Assumptions!$A$5:$E$9,2,FALSE),"")="","Check service assumption",IF(AND($G85&lt;&gt;"",IFERROR(VLOOKUP($G85,Assumptions!$G$5:$J$9,2,FALSE),"")=""),"Check product assumption",IF(AND($G85&lt;&gt;"",OR($P85="",$P85&lt;=0)),"Check product quantity",IF(AND($G85="",$P85&lt;&gt;""),"Check product selection",IF($O85&gt;Assumptions!$M$6,"Review labor hours",IF($R85&gt;Assumptions!$M$7,"Review travel miles",IF(AND($G85&lt;&gt;"",$P85&lt;&gt;"",$P85&gt;IFERROR(VLOOKUP($G85,Assumptions!$G$5:$J$9,4,FALSE),1E+99)),"Review product quantity","Inputs complete"))))))))),"Check numeric entries"))</f>
        <v/>
      </c>
    </row>
    <row r="86" ht="34" customHeight="1">
      <c r="A86" s="23" t="n"/>
      <c r="B86" s="14" t="n"/>
      <c r="C86" s="14" t="n"/>
      <c r="D86" s="14" t="n"/>
      <c r="E86" s="14" t="n"/>
      <c r="F86" s="14" t="n"/>
      <c r="G86" s="14" t="n"/>
      <c r="H86" s="14" t="n"/>
      <c r="I86" s="14" t="n"/>
      <c r="J86" s="14" t="n"/>
      <c r="K86" s="15" t="n"/>
      <c r="L86" s="15" t="n"/>
      <c r="M86" s="16">
        <f>IF(OR($K86="",$L86=""),"",IFERROR(2*($K86+$L86),""))</f>
        <v/>
      </c>
      <c r="N86" s="16">
        <f>IF(OR($K86="",$L86=""),"",IFERROR($K86*$L86,""))</f>
        <v/>
      </c>
      <c r="O86" s="15" t="n"/>
      <c r="P86" s="15" t="n"/>
      <c r="Q86" s="12">
        <f>IF($G86="","",IFERROR(VLOOKUP($G86,Assumptions!$G$5:$J$9,2,FALSE),""))</f>
        <v/>
      </c>
      <c r="R86" s="15" t="n"/>
      <c r="S86" s="9">
        <f>IF(OR($E86="",$M86="",$N86=""),"",IFERROR(VLOOKUP($E86,Assumptions!$A$5:$E$9,2,FALSE)+$M86*VLOOKUP($E86,Assumptions!$A$5:$E$9,3,FALSE)+$N86*VLOOKUP($E86,Assumptions!$A$5:$E$9,4,FALSE),""))</f>
        <v/>
      </c>
      <c r="T86" s="9">
        <f>IF(OR($E86="",$O86=""),"",IFERROR($O86*VLOOKUP($E86,Assumptions!$A$5:$E$9,5,FALSE),""))</f>
        <v/>
      </c>
      <c r="U86" s="9">
        <f>IF(OR($G86="",$P86=""),"",IFERROR($P86*VLOOKUP($G86,Assumptions!$G$5:$J$9,3,FALSE),""))</f>
        <v/>
      </c>
      <c r="V86" s="9">
        <f>IF($R86="","",IFERROR($R86*Assumptions!$M$5,""))</f>
        <v/>
      </c>
      <c r="W86" s="9">
        <f>IF(OR($A86="",$B86="",$C86="",$E86="",$S86=""),"",IFERROR(SUM($S86:$V86),""))</f>
        <v/>
      </c>
      <c r="X86" s="12">
        <f>IF(COUNTA($A86:$L86,$O86:$P86,$R86)=0,"",IFERROR(IF(OR($A86="",$B86="",$C86="",$D86="",$E86="",$J86=""),"Check required details",IF(OR($K86="",$L86="",$K86&lt;=0,$L86&lt;=0),"Check dimensions",IF(IFERROR(VLOOKUP($E86,Assumptions!$A$5:$E$9,2,FALSE),"")="","Check service assumption",IF(AND($G86&lt;&gt;"",IFERROR(VLOOKUP($G86,Assumptions!$G$5:$J$9,2,FALSE),"")=""),"Check product assumption",IF(AND($G86&lt;&gt;"",OR($P86="",$P86&lt;=0)),"Check product quantity",IF(AND($G86="",$P86&lt;&gt;""),"Check product selection",IF($O86&gt;Assumptions!$M$6,"Review labor hours",IF($R86&gt;Assumptions!$M$7,"Review travel miles",IF(AND($G86&lt;&gt;"",$P86&lt;&gt;"",$P86&gt;IFERROR(VLOOKUP($G86,Assumptions!$G$5:$J$9,4,FALSE),1E+99)),"Review product quantity","Inputs complete"))))))))),"Check numeric entries"))</f>
        <v/>
      </c>
    </row>
    <row r="87" ht="34" customHeight="1">
      <c r="A87" s="23" t="n"/>
      <c r="B87" s="14" t="n"/>
      <c r="C87" s="14" t="n"/>
      <c r="D87" s="14" t="n"/>
      <c r="E87" s="14" t="n"/>
      <c r="F87" s="14" t="n"/>
      <c r="G87" s="14" t="n"/>
      <c r="H87" s="14" t="n"/>
      <c r="I87" s="14" t="n"/>
      <c r="J87" s="14" t="n"/>
      <c r="K87" s="15" t="n"/>
      <c r="L87" s="15" t="n"/>
      <c r="M87" s="17">
        <f>IF(OR($K87="",$L87=""),"",IFERROR(2*($K87+$L87),""))</f>
        <v/>
      </c>
      <c r="N87" s="17">
        <f>IF(OR($K87="",$L87=""),"",IFERROR($K87*$L87,""))</f>
        <v/>
      </c>
      <c r="O87" s="15" t="n"/>
      <c r="P87" s="15" t="n"/>
      <c r="Q87" s="11">
        <f>IF($G87="","",IFERROR(VLOOKUP($G87,Assumptions!$G$5:$J$9,2,FALSE),""))</f>
        <v/>
      </c>
      <c r="R87" s="15" t="n"/>
      <c r="S87" s="8">
        <f>IF(OR($E87="",$M87="",$N87=""),"",IFERROR(VLOOKUP($E87,Assumptions!$A$5:$E$9,2,FALSE)+$M87*VLOOKUP($E87,Assumptions!$A$5:$E$9,3,FALSE)+$N87*VLOOKUP($E87,Assumptions!$A$5:$E$9,4,FALSE),""))</f>
        <v/>
      </c>
      <c r="T87" s="8">
        <f>IF(OR($E87="",$O87=""),"",IFERROR($O87*VLOOKUP($E87,Assumptions!$A$5:$E$9,5,FALSE),""))</f>
        <v/>
      </c>
      <c r="U87" s="8">
        <f>IF(OR($G87="",$P87=""),"",IFERROR($P87*VLOOKUP($G87,Assumptions!$G$5:$J$9,3,FALSE),""))</f>
        <v/>
      </c>
      <c r="V87" s="8">
        <f>IF($R87="","",IFERROR($R87*Assumptions!$M$5,""))</f>
        <v/>
      </c>
      <c r="W87" s="8">
        <f>IF(OR($A87="",$B87="",$C87="",$E87="",$S87=""),"",IFERROR(SUM($S87:$V87),""))</f>
        <v/>
      </c>
      <c r="X87" s="11">
        <f>IF(COUNTA($A87:$L87,$O87:$P87,$R87)=0,"",IFERROR(IF(OR($A87="",$B87="",$C87="",$D87="",$E87="",$J87=""),"Check required details",IF(OR($K87="",$L87="",$K87&lt;=0,$L87&lt;=0),"Check dimensions",IF(IFERROR(VLOOKUP($E87,Assumptions!$A$5:$E$9,2,FALSE),"")="","Check service assumption",IF(AND($G87&lt;&gt;"",IFERROR(VLOOKUP($G87,Assumptions!$G$5:$J$9,2,FALSE),"")=""),"Check product assumption",IF(AND($G87&lt;&gt;"",OR($P87="",$P87&lt;=0)),"Check product quantity",IF(AND($G87="",$P87&lt;&gt;""),"Check product selection",IF($O87&gt;Assumptions!$M$6,"Review labor hours",IF($R87&gt;Assumptions!$M$7,"Review travel miles",IF(AND($G87&lt;&gt;"",$P87&lt;&gt;"",$P87&gt;IFERROR(VLOOKUP($G87,Assumptions!$G$5:$J$9,4,FALSE),1E+99)),"Review product quantity","Inputs complete"))))))))),"Check numeric entries"))</f>
        <v/>
      </c>
    </row>
    <row r="88" ht="34" customHeight="1">
      <c r="A88" s="23" t="n"/>
      <c r="B88" s="14" t="n"/>
      <c r="C88" s="14" t="n"/>
      <c r="D88" s="14" t="n"/>
      <c r="E88" s="14" t="n"/>
      <c r="F88" s="14" t="n"/>
      <c r="G88" s="14" t="n"/>
      <c r="H88" s="14" t="n"/>
      <c r="I88" s="14" t="n"/>
      <c r="J88" s="14" t="n"/>
      <c r="K88" s="15" t="n"/>
      <c r="L88" s="15" t="n"/>
      <c r="M88" s="16">
        <f>IF(OR($K88="",$L88=""),"",IFERROR(2*($K88+$L88),""))</f>
        <v/>
      </c>
      <c r="N88" s="16">
        <f>IF(OR($K88="",$L88=""),"",IFERROR($K88*$L88,""))</f>
        <v/>
      </c>
      <c r="O88" s="15" t="n"/>
      <c r="P88" s="15" t="n"/>
      <c r="Q88" s="12">
        <f>IF($G88="","",IFERROR(VLOOKUP($G88,Assumptions!$G$5:$J$9,2,FALSE),""))</f>
        <v/>
      </c>
      <c r="R88" s="15" t="n"/>
      <c r="S88" s="9">
        <f>IF(OR($E88="",$M88="",$N88=""),"",IFERROR(VLOOKUP($E88,Assumptions!$A$5:$E$9,2,FALSE)+$M88*VLOOKUP($E88,Assumptions!$A$5:$E$9,3,FALSE)+$N88*VLOOKUP($E88,Assumptions!$A$5:$E$9,4,FALSE),""))</f>
        <v/>
      </c>
      <c r="T88" s="9">
        <f>IF(OR($E88="",$O88=""),"",IFERROR($O88*VLOOKUP($E88,Assumptions!$A$5:$E$9,5,FALSE),""))</f>
        <v/>
      </c>
      <c r="U88" s="9">
        <f>IF(OR($G88="",$P88=""),"",IFERROR($P88*VLOOKUP($G88,Assumptions!$G$5:$J$9,3,FALSE),""))</f>
        <v/>
      </c>
      <c r="V88" s="9">
        <f>IF($R88="","",IFERROR($R88*Assumptions!$M$5,""))</f>
        <v/>
      </c>
      <c r="W88" s="9">
        <f>IF(OR($A88="",$B88="",$C88="",$E88="",$S88=""),"",IFERROR(SUM($S88:$V88),""))</f>
        <v/>
      </c>
      <c r="X88" s="12">
        <f>IF(COUNTA($A88:$L88,$O88:$P88,$R88)=0,"",IFERROR(IF(OR($A88="",$B88="",$C88="",$D88="",$E88="",$J88=""),"Check required details",IF(OR($K88="",$L88="",$K88&lt;=0,$L88&lt;=0),"Check dimensions",IF(IFERROR(VLOOKUP($E88,Assumptions!$A$5:$E$9,2,FALSE),"")="","Check service assumption",IF(AND($G88&lt;&gt;"",IFERROR(VLOOKUP($G88,Assumptions!$G$5:$J$9,2,FALSE),"")=""),"Check product assumption",IF(AND($G88&lt;&gt;"",OR($P88="",$P88&lt;=0)),"Check product quantity",IF(AND($G88="",$P88&lt;&gt;""),"Check product selection",IF($O88&gt;Assumptions!$M$6,"Review labor hours",IF($R88&gt;Assumptions!$M$7,"Review travel miles",IF(AND($G88&lt;&gt;"",$P88&lt;&gt;"",$P88&gt;IFERROR(VLOOKUP($G88,Assumptions!$G$5:$J$9,4,FALSE),1E+99)),"Review product quantity","Inputs complete"))))))))),"Check numeric entries"))</f>
        <v/>
      </c>
    </row>
    <row r="89" ht="34" customHeight="1">
      <c r="A89" s="23" t="n"/>
      <c r="B89" s="14" t="n"/>
      <c r="C89" s="14" t="n"/>
      <c r="D89" s="14" t="n"/>
      <c r="E89" s="14" t="n"/>
      <c r="F89" s="14" t="n"/>
      <c r="G89" s="14" t="n"/>
      <c r="H89" s="14" t="n"/>
      <c r="I89" s="14" t="n"/>
      <c r="J89" s="14" t="n"/>
      <c r="K89" s="15" t="n"/>
      <c r="L89" s="15" t="n"/>
      <c r="M89" s="17">
        <f>IF(OR($K89="",$L89=""),"",IFERROR(2*($K89+$L89),""))</f>
        <v/>
      </c>
      <c r="N89" s="17">
        <f>IF(OR($K89="",$L89=""),"",IFERROR($K89*$L89,""))</f>
        <v/>
      </c>
      <c r="O89" s="15" t="n"/>
      <c r="P89" s="15" t="n"/>
      <c r="Q89" s="11">
        <f>IF($G89="","",IFERROR(VLOOKUP($G89,Assumptions!$G$5:$J$9,2,FALSE),""))</f>
        <v/>
      </c>
      <c r="R89" s="15" t="n"/>
      <c r="S89" s="8">
        <f>IF(OR($E89="",$M89="",$N89=""),"",IFERROR(VLOOKUP($E89,Assumptions!$A$5:$E$9,2,FALSE)+$M89*VLOOKUP($E89,Assumptions!$A$5:$E$9,3,FALSE)+$N89*VLOOKUP($E89,Assumptions!$A$5:$E$9,4,FALSE),""))</f>
        <v/>
      </c>
      <c r="T89" s="8">
        <f>IF(OR($E89="",$O89=""),"",IFERROR($O89*VLOOKUP($E89,Assumptions!$A$5:$E$9,5,FALSE),""))</f>
        <v/>
      </c>
      <c r="U89" s="8">
        <f>IF(OR($G89="",$P89=""),"",IFERROR($P89*VLOOKUP($G89,Assumptions!$G$5:$J$9,3,FALSE),""))</f>
        <v/>
      </c>
      <c r="V89" s="8">
        <f>IF($R89="","",IFERROR($R89*Assumptions!$M$5,""))</f>
        <v/>
      </c>
      <c r="W89" s="8">
        <f>IF(OR($A89="",$B89="",$C89="",$E89="",$S89=""),"",IFERROR(SUM($S89:$V89),""))</f>
        <v/>
      </c>
      <c r="X89" s="11">
        <f>IF(COUNTA($A89:$L89,$O89:$P89,$R89)=0,"",IFERROR(IF(OR($A89="",$B89="",$C89="",$D89="",$E89="",$J89=""),"Check required details",IF(OR($K89="",$L89="",$K89&lt;=0,$L89&lt;=0),"Check dimensions",IF(IFERROR(VLOOKUP($E89,Assumptions!$A$5:$E$9,2,FALSE),"")="","Check service assumption",IF(AND($G89&lt;&gt;"",IFERROR(VLOOKUP($G89,Assumptions!$G$5:$J$9,2,FALSE),"")=""),"Check product assumption",IF(AND($G89&lt;&gt;"",OR($P89="",$P89&lt;=0)),"Check product quantity",IF(AND($G89="",$P89&lt;&gt;""),"Check product selection",IF($O89&gt;Assumptions!$M$6,"Review labor hours",IF($R89&gt;Assumptions!$M$7,"Review travel miles",IF(AND($G89&lt;&gt;"",$P89&lt;&gt;"",$P89&gt;IFERROR(VLOOKUP($G89,Assumptions!$G$5:$J$9,4,FALSE),1E+99)),"Review product quantity","Inputs complete"))))))))),"Check numeric entries"))</f>
        <v/>
      </c>
    </row>
    <row r="90" ht="34" customHeight="1">
      <c r="A90" s="23" t="n"/>
      <c r="B90" s="14" t="n"/>
      <c r="C90" s="14" t="n"/>
      <c r="D90" s="14" t="n"/>
      <c r="E90" s="14" t="n"/>
      <c r="F90" s="14" t="n"/>
      <c r="G90" s="14" t="n"/>
      <c r="H90" s="14" t="n"/>
      <c r="I90" s="14" t="n"/>
      <c r="J90" s="14" t="n"/>
      <c r="K90" s="15" t="n"/>
      <c r="L90" s="15" t="n"/>
      <c r="M90" s="16">
        <f>IF(OR($K90="",$L90=""),"",IFERROR(2*($K90+$L90),""))</f>
        <v/>
      </c>
      <c r="N90" s="16">
        <f>IF(OR($K90="",$L90=""),"",IFERROR($K90*$L90,""))</f>
        <v/>
      </c>
      <c r="O90" s="15" t="n"/>
      <c r="P90" s="15" t="n"/>
      <c r="Q90" s="12">
        <f>IF($G90="","",IFERROR(VLOOKUP($G90,Assumptions!$G$5:$J$9,2,FALSE),""))</f>
        <v/>
      </c>
      <c r="R90" s="15" t="n"/>
      <c r="S90" s="9">
        <f>IF(OR($E90="",$M90="",$N90=""),"",IFERROR(VLOOKUP($E90,Assumptions!$A$5:$E$9,2,FALSE)+$M90*VLOOKUP($E90,Assumptions!$A$5:$E$9,3,FALSE)+$N90*VLOOKUP($E90,Assumptions!$A$5:$E$9,4,FALSE),""))</f>
        <v/>
      </c>
      <c r="T90" s="9">
        <f>IF(OR($E90="",$O90=""),"",IFERROR($O90*VLOOKUP($E90,Assumptions!$A$5:$E$9,5,FALSE),""))</f>
        <v/>
      </c>
      <c r="U90" s="9">
        <f>IF(OR($G90="",$P90=""),"",IFERROR($P90*VLOOKUP($G90,Assumptions!$G$5:$J$9,3,FALSE),""))</f>
        <v/>
      </c>
      <c r="V90" s="9">
        <f>IF($R90="","",IFERROR($R90*Assumptions!$M$5,""))</f>
        <v/>
      </c>
      <c r="W90" s="9">
        <f>IF(OR($A90="",$B90="",$C90="",$E90="",$S90=""),"",IFERROR(SUM($S90:$V90),""))</f>
        <v/>
      </c>
      <c r="X90" s="12">
        <f>IF(COUNTA($A90:$L90,$O90:$P90,$R90)=0,"",IFERROR(IF(OR($A90="",$B90="",$C90="",$D90="",$E90="",$J90=""),"Check required details",IF(OR($K90="",$L90="",$K90&lt;=0,$L90&lt;=0),"Check dimensions",IF(IFERROR(VLOOKUP($E90,Assumptions!$A$5:$E$9,2,FALSE),"")="","Check service assumption",IF(AND($G90&lt;&gt;"",IFERROR(VLOOKUP($G90,Assumptions!$G$5:$J$9,2,FALSE),"")=""),"Check product assumption",IF(AND($G90&lt;&gt;"",OR($P90="",$P90&lt;=0)),"Check product quantity",IF(AND($G90="",$P90&lt;&gt;""),"Check product selection",IF($O90&gt;Assumptions!$M$6,"Review labor hours",IF($R90&gt;Assumptions!$M$7,"Review travel miles",IF(AND($G90&lt;&gt;"",$P90&lt;&gt;"",$P90&gt;IFERROR(VLOOKUP($G90,Assumptions!$G$5:$J$9,4,FALSE),1E+99)),"Review product quantity","Inputs complete"))))))))),"Check numeric entries"))</f>
        <v/>
      </c>
    </row>
    <row r="91" ht="34" customHeight="1">
      <c r="A91" s="23" t="n"/>
      <c r="B91" s="14" t="n"/>
      <c r="C91" s="14" t="n"/>
      <c r="D91" s="14" t="n"/>
      <c r="E91" s="14" t="n"/>
      <c r="F91" s="14" t="n"/>
      <c r="G91" s="14" t="n"/>
      <c r="H91" s="14" t="n"/>
      <c r="I91" s="14" t="n"/>
      <c r="J91" s="14" t="n"/>
      <c r="K91" s="15" t="n"/>
      <c r="L91" s="15" t="n"/>
      <c r="M91" s="17">
        <f>IF(OR($K91="",$L91=""),"",IFERROR(2*($K91+$L91),""))</f>
        <v/>
      </c>
      <c r="N91" s="17">
        <f>IF(OR($K91="",$L91=""),"",IFERROR($K91*$L91,""))</f>
        <v/>
      </c>
      <c r="O91" s="15" t="n"/>
      <c r="P91" s="15" t="n"/>
      <c r="Q91" s="11">
        <f>IF($G91="","",IFERROR(VLOOKUP($G91,Assumptions!$G$5:$J$9,2,FALSE),""))</f>
        <v/>
      </c>
      <c r="R91" s="15" t="n"/>
      <c r="S91" s="8">
        <f>IF(OR($E91="",$M91="",$N91=""),"",IFERROR(VLOOKUP($E91,Assumptions!$A$5:$E$9,2,FALSE)+$M91*VLOOKUP($E91,Assumptions!$A$5:$E$9,3,FALSE)+$N91*VLOOKUP($E91,Assumptions!$A$5:$E$9,4,FALSE),""))</f>
        <v/>
      </c>
      <c r="T91" s="8">
        <f>IF(OR($E91="",$O91=""),"",IFERROR($O91*VLOOKUP($E91,Assumptions!$A$5:$E$9,5,FALSE),""))</f>
        <v/>
      </c>
      <c r="U91" s="8">
        <f>IF(OR($G91="",$P91=""),"",IFERROR($P91*VLOOKUP($G91,Assumptions!$G$5:$J$9,3,FALSE),""))</f>
        <v/>
      </c>
      <c r="V91" s="8">
        <f>IF($R91="","",IFERROR($R91*Assumptions!$M$5,""))</f>
        <v/>
      </c>
      <c r="W91" s="8">
        <f>IF(OR($A91="",$B91="",$C91="",$E91="",$S91=""),"",IFERROR(SUM($S91:$V91),""))</f>
        <v/>
      </c>
      <c r="X91" s="11">
        <f>IF(COUNTA($A91:$L91,$O91:$P91,$R91)=0,"",IFERROR(IF(OR($A91="",$B91="",$C91="",$D91="",$E91="",$J91=""),"Check required details",IF(OR($K91="",$L91="",$K91&lt;=0,$L91&lt;=0),"Check dimensions",IF(IFERROR(VLOOKUP($E91,Assumptions!$A$5:$E$9,2,FALSE),"")="","Check service assumption",IF(AND($G91&lt;&gt;"",IFERROR(VLOOKUP($G91,Assumptions!$G$5:$J$9,2,FALSE),"")=""),"Check product assumption",IF(AND($G91&lt;&gt;"",OR($P91="",$P91&lt;=0)),"Check product quantity",IF(AND($G91="",$P91&lt;&gt;""),"Check product selection",IF($O91&gt;Assumptions!$M$6,"Review labor hours",IF($R91&gt;Assumptions!$M$7,"Review travel miles",IF(AND($G91&lt;&gt;"",$P91&lt;&gt;"",$P91&gt;IFERROR(VLOOKUP($G91,Assumptions!$G$5:$J$9,4,FALSE),1E+99)),"Review product quantity","Inputs complete"))))))))),"Check numeric entries"))</f>
        <v/>
      </c>
    </row>
    <row r="92" ht="34" customHeight="1">
      <c r="A92" s="23" t="n"/>
      <c r="B92" s="14" t="n"/>
      <c r="C92" s="14" t="n"/>
      <c r="D92" s="14" t="n"/>
      <c r="E92" s="14" t="n"/>
      <c r="F92" s="14" t="n"/>
      <c r="G92" s="14" t="n"/>
      <c r="H92" s="14" t="n"/>
      <c r="I92" s="14" t="n"/>
      <c r="J92" s="14" t="n"/>
      <c r="K92" s="15" t="n"/>
      <c r="L92" s="15" t="n"/>
      <c r="M92" s="16">
        <f>IF(OR($K92="",$L92=""),"",IFERROR(2*($K92+$L92),""))</f>
        <v/>
      </c>
      <c r="N92" s="16">
        <f>IF(OR($K92="",$L92=""),"",IFERROR($K92*$L92,""))</f>
        <v/>
      </c>
      <c r="O92" s="15" t="n"/>
      <c r="P92" s="15" t="n"/>
      <c r="Q92" s="12">
        <f>IF($G92="","",IFERROR(VLOOKUP($G92,Assumptions!$G$5:$J$9,2,FALSE),""))</f>
        <v/>
      </c>
      <c r="R92" s="15" t="n"/>
      <c r="S92" s="9">
        <f>IF(OR($E92="",$M92="",$N92=""),"",IFERROR(VLOOKUP($E92,Assumptions!$A$5:$E$9,2,FALSE)+$M92*VLOOKUP($E92,Assumptions!$A$5:$E$9,3,FALSE)+$N92*VLOOKUP($E92,Assumptions!$A$5:$E$9,4,FALSE),""))</f>
        <v/>
      </c>
      <c r="T92" s="9">
        <f>IF(OR($E92="",$O92=""),"",IFERROR($O92*VLOOKUP($E92,Assumptions!$A$5:$E$9,5,FALSE),""))</f>
        <v/>
      </c>
      <c r="U92" s="9">
        <f>IF(OR($G92="",$P92=""),"",IFERROR($P92*VLOOKUP($G92,Assumptions!$G$5:$J$9,3,FALSE),""))</f>
        <v/>
      </c>
      <c r="V92" s="9">
        <f>IF($R92="","",IFERROR($R92*Assumptions!$M$5,""))</f>
        <v/>
      </c>
      <c r="W92" s="9">
        <f>IF(OR($A92="",$B92="",$C92="",$E92="",$S92=""),"",IFERROR(SUM($S92:$V92),""))</f>
        <v/>
      </c>
      <c r="X92" s="12">
        <f>IF(COUNTA($A92:$L92,$O92:$P92,$R92)=0,"",IFERROR(IF(OR($A92="",$B92="",$C92="",$D92="",$E92="",$J92=""),"Check required details",IF(OR($K92="",$L92="",$K92&lt;=0,$L92&lt;=0),"Check dimensions",IF(IFERROR(VLOOKUP($E92,Assumptions!$A$5:$E$9,2,FALSE),"")="","Check service assumption",IF(AND($G92&lt;&gt;"",IFERROR(VLOOKUP($G92,Assumptions!$G$5:$J$9,2,FALSE),"")=""),"Check product assumption",IF(AND($G92&lt;&gt;"",OR($P92="",$P92&lt;=0)),"Check product quantity",IF(AND($G92="",$P92&lt;&gt;""),"Check product selection",IF($O92&gt;Assumptions!$M$6,"Review labor hours",IF($R92&gt;Assumptions!$M$7,"Review travel miles",IF(AND($G92&lt;&gt;"",$P92&lt;&gt;"",$P92&gt;IFERROR(VLOOKUP($G92,Assumptions!$G$5:$J$9,4,FALSE),1E+99)),"Review product quantity","Inputs complete"))))))))),"Check numeric entries"))</f>
        <v/>
      </c>
    </row>
    <row r="93" ht="34" customHeight="1">
      <c r="A93" s="23" t="n"/>
      <c r="B93" s="14" t="n"/>
      <c r="C93" s="14" t="n"/>
      <c r="D93" s="14" t="n"/>
      <c r="E93" s="14" t="n"/>
      <c r="F93" s="14" t="n"/>
      <c r="G93" s="14" t="n"/>
      <c r="H93" s="14" t="n"/>
      <c r="I93" s="14" t="n"/>
      <c r="J93" s="14" t="n"/>
      <c r="K93" s="15" t="n"/>
      <c r="L93" s="15" t="n"/>
      <c r="M93" s="17">
        <f>IF(OR($K93="",$L93=""),"",IFERROR(2*($K93+$L93),""))</f>
        <v/>
      </c>
      <c r="N93" s="17">
        <f>IF(OR($K93="",$L93=""),"",IFERROR($K93*$L93,""))</f>
        <v/>
      </c>
      <c r="O93" s="15" t="n"/>
      <c r="P93" s="15" t="n"/>
      <c r="Q93" s="11">
        <f>IF($G93="","",IFERROR(VLOOKUP($G93,Assumptions!$G$5:$J$9,2,FALSE),""))</f>
        <v/>
      </c>
      <c r="R93" s="15" t="n"/>
      <c r="S93" s="8">
        <f>IF(OR($E93="",$M93="",$N93=""),"",IFERROR(VLOOKUP($E93,Assumptions!$A$5:$E$9,2,FALSE)+$M93*VLOOKUP($E93,Assumptions!$A$5:$E$9,3,FALSE)+$N93*VLOOKUP($E93,Assumptions!$A$5:$E$9,4,FALSE),""))</f>
        <v/>
      </c>
      <c r="T93" s="8">
        <f>IF(OR($E93="",$O93=""),"",IFERROR($O93*VLOOKUP($E93,Assumptions!$A$5:$E$9,5,FALSE),""))</f>
        <v/>
      </c>
      <c r="U93" s="8">
        <f>IF(OR($G93="",$P93=""),"",IFERROR($P93*VLOOKUP($G93,Assumptions!$G$5:$J$9,3,FALSE),""))</f>
        <v/>
      </c>
      <c r="V93" s="8">
        <f>IF($R93="","",IFERROR($R93*Assumptions!$M$5,""))</f>
        <v/>
      </c>
      <c r="W93" s="8">
        <f>IF(OR($A93="",$B93="",$C93="",$E93="",$S93=""),"",IFERROR(SUM($S93:$V93),""))</f>
        <v/>
      </c>
      <c r="X93" s="11">
        <f>IF(COUNTA($A93:$L93,$O93:$P93,$R93)=0,"",IFERROR(IF(OR($A93="",$B93="",$C93="",$D93="",$E93="",$J93=""),"Check required details",IF(OR($K93="",$L93="",$K93&lt;=0,$L93&lt;=0),"Check dimensions",IF(IFERROR(VLOOKUP($E93,Assumptions!$A$5:$E$9,2,FALSE),"")="","Check service assumption",IF(AND($G93&lt;&gt;"",IFERROR(VLOOKUP($G93,Assumptions!$G$5:$J$9,2,FALSE),"")=""),"Check product assumption",IF(AND($G93&lt;&gt;"",OR($P93="",$P93&lt;=0)),"Check product quantity",IF(AND($G93="",$P93&lt;&gt;""),"Check product selection",IF($O93&gt;Assumptions!$M$6,"Review labor hours",IF($R93&gt;Assumptions!$M$7,"Review travel miles",IF(AND($G93&lt;&gt;"",$P93&lt;&gt;"",$P93&gt;IFERROR(VLOOKUP($G93,Assumptions!$G$5:$J$9,4,FALSE),1E+99)),"Review product quantity","Inputs complete"))))))))),"Check numeric entries"))</f>
        <v/>
      </c>
    </row>
    <row r="94" ht="34" customHeight="1">
      <c r="A94" s="23" t="n"/>
      <c r="B94" s="14" t="n"/>
      <c r="C94" s="14" t="n"/>
      <c r="D94" s="14" t="n"/>
      <c r="E94" s="14" t="n"/>
      <c r="F94" s="14" t="n"/>
      <c r="G94" s="14" t="n"/>
      <c r="H94" s="14" t="n"/>
      <c r="I94" s="14" t="n"/>
      <c r="J94" s="14" t="n"/>
      <c r="K94" s="15" t="n"/>
      <c r="L94" s="15" t="n"/>
      <c r="M94" s="16">
        <f>IF(OR($K94="",$L94=""),"",IFERROR(2*($K94+$L94),""))</f>
        <v/>
      </c>
      <c r="N94" s="16">
        <f>IF(OR($K94="",$L94=""),"",IFERROR($K94*$L94,""))</f>
        <v/>
      </c>
      <c r="O94" s="15" t="n"/>
      <c r="P94" s="15" t="n"/>
      <c r="Q94" s="12">
        <f>IF($G94="","",IFERROR(VLOOKUP($G94,Assumptions!$G$5:$J$9,2,FALSE),""))</f>
        <v/>
      </c>
      <c r="R94" s="15" t="n"/>
      <c r="S94" s="9">
        <f>IF(OR($E94="",$M94="",$N94=""),"",IFERROR(VLOOKUP($E94,Assumptions!$A$5:$E$9,2,FALSE)+$M94*VLOOKUP($E94,Assumptions!$A$5:$E$9,3,FALSE)+$N94*VLOOKUP($E94,Assumptions!$A$5:$E$9,4,FALSE),""))</f>
        <v/>
      </c>
      <c r="T94" s="9">
        <f>IF(OR($E94="",$O94=""),"",IFERROR($O94*VLOOKUP($E94,Assumptions!$A$5:$E$9,5,FALSE),""))</f>
        <v/>
      </c>
      <c r="U94" s="9">
        <f>IF(OR($G94="",$P94=""),"",IFERROR($P94*VLOOKUP($G94,Assumptions!$G$5:$J$9,3,FALSE),""))</f>
        <v/>
      </c>
      <c r="V94" s="9">
        <f>IF($R94="","",IFERROR($R94*Assumptions!$M$5,""))</f>
        <v/>
      </c>
      <c r="W94" s="9">
        <f>IF(OR($A94="",$B94="",$C94="",$E94="",$S94=""),"",IFERROR(SUM($S94:$V94),""))</f>
        <v/>
      </c>
      <c r="X94" s="12">
        <f>IF(COUNTA($A94:$L94,$O94:$P94,$R94)=0,"",IFERROR(IF(OR($A94="",$B94="",$C94="",$D94="",$E94="",$J94=""),"Check required details",IF(OR($K94="",$L94="",$K94&lt;=0,$L94&lt;=0),"Check dimensions",IF(IFERROR(VLOOKUP($E94,Assumptions!$A$5:$E$9,2,FALSE),"")="","Check service assumption",IF(AND($G94&lt;&gt;"",IFERROR(VLOOKUP($G94,Assumptions!$G$5:$J$9,2,FALSE),"")=""),"Check product assumption",IF(AND($G94&lt;&gt;"",OR($P94="",$P94&lt;=0)),"Check product quantity",IF(AND($G94="",$P94&lt;&gt;""),"Check product selection",IF($O94&gt;Assumptions!$M$6,"Review labor hours",IF($R94&gt;Assumptions!$M$7,"Review travel miles",IF(AND($G94&lt;&gt;"",$P94&lt;&gt;"",$P94&gt;IFERROR(VLOOKUP($G94,Assumptions!$G$5:$J$9,4,FALSE),1E+99)),"Review product quantity","Inputs complete"))))))))),"Check numeric entries"))</f>
        <v/>
      </c>
    </row>
    <row r="95" ht="34" customHeight="1">
      <c r="A95" s="23" t="n"/>
      <c r="B95" s="14" t="n"/>
      <c r="C95" s="14" t="n"/>
      <c r="D95" s="14" t="n"/>
      <c r="E95" s="14" t="n"/>
      <c r="F95" s="14" t="n"/>
      <c r="G95" s="14" t="n"/>
      <c r="H95" s="14" t="n"/>
      <c r="I95" s="14" t="n"/>
      <c r="J95" s="14" t="n"/>
      <c r="K95" s="15" t="n"/>
      <c r="L95" s="15" t="n"/>
      <c r="M95" s="17">
        <f>IF(OR($K95="",$L95=""),"",IFERROR(2*($K95+$L95),""))</f>
        <v/>
      </c>
      <c r="N95" s="17">
        <f>IF(OR($K95="",$L95=""),"",IFERROR($K95*$L95,""))</f>
        <v/>
      </c>
      <c r="O95" s="15" t="n"/>
      <c r="P95" s="15" t="n"/>
      <c r="Q95" s="11">
        <f>IF($G95="","",IFERROR(VLOOKUP($G95,Assumptions!$G$5:$J$9,2,FALSE),""))</f>
        <v/>
      </c>
      <c r="R95" s="15" t="n"/>
      <c r="S95" s="8">
        <f>IF(OR($E95="",$M95="",$N95=""),"",IFERROR(VLOOKUP($E95,Assumptions!$A$5:$E$9,2,FALSE)+$M95*VLOOKUP($E95,Assumptions!$A$5:$E$9,3,FALSE)+$N95*VLOOKUP($E95,Assumptions!$A$5:$E$9,4,FALSE),""))</f>
        <v/>
      </c>
      <c r="T95" s="8">
        <f>IF(OR($E95="",$O95=""),"",IFERROR($O95*VLOOKUP($E95,Assumptions!$A$5:$E$9,5,FALSE),""))</f>
        <v/>
      </c>
      <c r="U95" s="8">
        <f>IF(OR($G95="",$P95=""),"",IFERROR($P95*VLOOKUP($G95,Assumptions!$G$5:$J$9,3,FALSE),""))</f>
        <v/>
      </c>
      <c r="V95" s="8">
        <f>IF($R95="","",IFERROR($R95*Assumptions!$M$5,""))</f>
        <v/>
      </c>
      <c r="W95" s="8">
        <f>IF(OR($A95="",$B95="",$C95="",$E95="",$S95=""),"",IFERROR(SUM($S95:$V95),""))</f>
        <v/>
      </c>
      <c r="X95" s="11">
        <f>IF(COUNTA($A95:$L95,$O95:$P95,$R95)=0,"",IFERROR(IF(OR($A95="",$B95="",$C95="",$D95="",$E95="",$J95=""),"Check required details",IF(OR($K95="",$L95="",$K95&lt;=0,$L95&lt;=0),"Check dimensions",IF(IFERROR(VLOOKUP($E95,Assumptions!$A$5:$E$9,2,FALSE),"")="","Check service assumption",IF(AND($G95&lt;&gt;"",IFERROR(VLOOKUP($G95,Assumptions!$G$5:$J$9,2,FALSE),"")=""),"Check product assumption",IF(AND($G95&lt;&gt;"",OR($P95="",$P95&lt;=0)),"Check product quantity",IF(AND($G95="",$P95&lt;&gt;""),"Check product selection",IF($O95&gt;Assumptions!$M$6,"Review labor hours",IF($R95&gt;Assumptions!$M$7,"Review travel miles",IF(AND($G95&lt;&gt;"",$P95&lt;&gt;"",$P95&gt;IFERROR(VLOOKUP($G95,Assumptions!$G$5:$J$9,4,FALSE),1E+99)),"Review product quantity","Inputs complete"))))))))),"Check numeric entries"))</f>
        <v/>
      </c>
    </row>
    <row r="96" ht="34" customHeight="1">
      <c r="A96" s="23" t="n"/>
      <c r="B96" s="14" t="n"/>
      <c r="C96" s="14" t="n"/>
      <c r="D96" s="14" t="n"/>
      <c r="E96" s="14" t="n"/>
      <c r="F96" s="14" t="n"/>
      <c r="G96" s="14" t="n"/>
      <c r="H96" s="14" t="n"/>
      <c r="I96" s="14" t="n"/>
      <c r="J96" s="14" t="n"/>
      <c r="K96" s="15" t="n"/>
      <c r="L96" s="15" t="n"/>
      <c r="M96" s="16">
        <f>IF(OR($K96="",$L96=""),"",IFERROR(2*($K96+$L96),""))</f>
        <v/>
      </c>
      <c r="N96" s="16">
        <f>IF(OR($K96="",$L96=""),"",IFERROR($K96*$L96,""))</f>
        <v/>
      </c>
      <c r="O96" s="15" t="n"/>
      <c r="P96" s="15" t="n"/>
      <c r="Q96" s="12">
        <f>IF($G96="","",IFERROR(VLOOKUP($G96,Assumptions!$G$5:$J$9,2,FALSE),""))</f>
        <v/>
      </c>
      <c r="R96" s="15" t="n"/>
      <c r="S96" s="9">
        <f>IF(OR($E96="",$M96="",$N96=""),"",IFERROR(VLOOKUP($E96,Assumptions!$A$5:$E$9,2,FALSE)+$M96*VLOOKUP($E96,Assumptions!$A$5:$E$9,3,FALSE)+$N96*VLOOKUP($E96,Assumptions!$A$5:$E$9,4,FALSE),""))</f>
        <v/>
      </c>
      <c r="T96" s="9">
        <f>IF(OR($E96="",$O96=""),"",IFERROR($O96*VLOOKUP($E96,Assumptions!$A$5:$E$9,5,FALSE),""))</f>
        <v/>
      </c>
      <c r="U96" s="9">
        <f>IF(OR($G96="",$P96=""),"",IFERROR($P96*VLOOKUP($G96,Assumptions!$G$5:$J$9,3,FALSE),""))</f>
        <v/>
      </c>
      <c r="V96" s="9">
        <f>IF($R96="","",IFERROR($R96*Assumptions!$M$5,""))</f>
        <v/>
      </c>
      <c r="W96" s="9">
        <f>IF(OR($A96="",$B96="",$C96="",$E96="",$S96=""),"",IFERROR(SUM($S96:$V96),""))</f>
        <v/>
      </c>
      <c r="X96" s="12">
        <f>IF(COUNTA($A96:$L96,$O96:$P96,$R96)=0,"",IFERROR(IF(OR($A96="",$B96="",$C96="",$D96="",$E96="",$J96=""),"Check required details",IF(OR($K96="",$L96="",$K96&lt;=0,$L96&lt;=0),"Check dimensions",IF(IFERROR(VLOOKUP($E96,Assumptions!$A$5:$E$9,2,FALSE),"")="","Check service assumption",IF(AND($G96&lt;&gt;"",IFERROR(VLOOKUP($G96,Assumptions!$G$5:$J$9,2,FALSE),"")=""),"Check product assumption",IF(AND($G96&lt;&gt;"",OR($P96="",$P96&lt;=0)),"Check product quantity",IF(AND($G96="",$P96&lt;&gt;""),"Check product selection",IF($O96&gt;Assumptions!$M$6,"Review labor hours",IF($R96&gt;Assumptions!$M$7,"Review travel miles",IF(AND($G96&lt;&gt;"",$P96&lt;&gt;"",$P96&gt;IFERROR(VLOOKUP($G96,Assumptions!$G$5:$J$9,4,FALSE),1E+99)),"Review product quantity","Inputs complete"))))))))),"Check numeric entries"))</f>
        <v/>
      </c>
    </row>
    <row r="97" ht="34" customHeight="1">
      <c r="A97" s="23" t="n"/>
      <c r="B97" s="14" t="n"/>
      <c r="C97" s="14" t="n"/>
      <c r="D97" s="14" t="n"/>
      <c r="E97" s="14" t="n"/>
      <c r="F97" s="14" t="n"/>
      <c r="G97" s="14" t="n"/>
      <c r="H97" s="14" t="n"/>
      <c r="I97" s="14" t="n"/>
      <c r="J97" s="14" t="n"/>
      <c r="K97" s="15" t="n"/>
      <c r="L97" s="15" t="n"/>
      <c r="M97" s="17">
        <f>IF(OR($K97="",$L97=""),"",IFERROR(2*($K97+$L97),""))</f>
        <v/>
      </c>
      <c r="N97" s="17">
        <f>IF(OR($K97="",$L97=""),"",IFERROR($K97*$L97,""))</f>
        <v/>
      </c>
      <c r="O97" s="15" t="n"/>
      <c r="P97" s="15" t="n"/>
      <c r="Q97" s="11">
        <f>IF($G97="","",IFERROR(VLOOKUP($G97,Assumptions!$G$5:$J$9,2,FALSE),""))</f>
        <v/>
      </c>
      <c r="R97" s="15" t="n"/>
      <c r="S97" s="8">
        <f>IF(OR($E97="",$M97="",$N97=""),"",IFERROR(VLOOKUP($E97,Assumptions!$A$5:$E$9,2,FALSE)+$M97*VLOOKUP($E97,Assumptions!$A$5:$E$9,3,FALSE)+$N97*VLOOKUP($E97,Assumptions!$A$5:$E$9,4,FALSE),""))</f>
        <v/>
      </c>
      <c r="T97" s="8">
        <f>IF(OR($E97="",$O97=""),"",IFERROR($O97*VLOOKUP($E97,Assumptions!$A$5:$E$9,5,FALSE),""))</f>
        <v/>
      </c>
      <c r="U97" s="8">
        <f>IF(OR($G97="",$P97=""),"",IFERROR($P97*VLOOKUP($G97,Assumptions!$G$5:$J$9,3,FALSE),""))</f>
        <v/>
      </c>
      <c r="V97" s="8">
        <f>IF($R97="","",IFERROR($R97*Assumptions!$M$5,""))</f>
        <v/>
      </c>
      <c r="W97" s="8">
        <f>IF(OR($A97="",$B97="",$C97="",$E97="",$S97=""),"",IFERROR(SUM($S97:$V97),""))</f>
        <v/>
      </c>
      <c r="X97" s="11">
        <f>IF(COUNTA($A97:$L97,$O97:$P97,$R97)=0,"",IFERROR(IF(OR($A97="",$B97="",$C97="",$D97="",$E97="",$J97=""),"Check required details",IF(OR($K97="",$L97="",$K97&lt;=0,$L97&lt;=0),"Check dimensions",IF(IFERROR(VLOOKUP($E97,Assumptions!$A$5:$E$9,2,FALSE),"")="","Check service assumption",IF(AND($G97&lt;&gt;"",IFERROR(VLOOKUP($G97,Assumptions!$G$5:$J$9,2,FALSE),"")=""),"Check product assumption",IF(AND($G97&lt;&gt;"",OR($P97="",$P97&lt;=0)),"Check product quantity",IF(AND($G97="",$P97&lt;&gt;""),"Check product selection",IF($O97&gt;Assumptions!$M$6,"Review labor hours",IF($R97&gt;Assumptions!$M$7,"Review travel miles",IF(AND($G97&lt;&gt;"",$P97&lt;&gt;"",$P97&gt;IFERROR(VLOOKUP($G97,Assumptions!$G$5:$J$9,4,FALSE),1E+99)),"Review product quantity","Inputs complete"))))))))),"Check numeric entries"))</f>
        <v/>
      </c>
    </row>
    <row r="98" ht="34" customHeight="1">
      <c r="A98" s="23" t="n"/>
      <c r="B98" s="14" t="n"/>
      <c r="C98" s="14" t="n"/>
      <c r="D98" s="14" t="n"/>
      <c r="E98" s="14" t="n"/>
      <c r="F98" s="14" t="n"/>
      <c r="G98" s="14" t="n"/>
      <c r="H98" s="14" t="n"/>
      <c r="I98" s="14" t="n"/>
      <c r="J98" s="14" t="n"/>
      <c r="K98" s="15" t="n"/>
      <c r="L98" s="15" t="n"/>
      <c r="M98" s="16">
        <f>IF(OR($K98="",$L98=""),"",IFERROR(2*($K98+$L98),""))</f>
        <v/>
      </c>
      <c r="N98" s="16">
        <f>IF(OR($K98="",$L98=""),"",IFERROR($K98*$L98,""))</f>
        <v/>
      </c>
      <c r="O98" s="15" t="n"/>
      <c r="P98" s="15" t="n"/>
      <c r="Q98" s="12">
        <f>IF($G98="","",IFERROR(VLOOKUP($G98,Assumptions!$G$5:$J$9,2,FALSE),""))</f>
        <v/>
      </c>
      <c r="R98" s="15" t="n"/>
      <c r="S98" s="9">
        <f>IF(OR($E98="",$M98="",$N98=""),"",IFERROR(VLOOKUP($E98,Assumptions!$A$5:$E$9,2,FALSE)+$M98*VLOOKUP($E98,Assumptions!$A$5:$E$9,3,FALSE)+$N98*VLOOKUP($E98,Assumptions!$A$5:$E$9,4,FALSE),""))</f>
        <v/>
      </c>
      <c r="T98" s="9">
        <f>IF(OR($E98="",$O98=""),"",IFERROR($O98*VLOOKUP($E98,Assumptions!$A$5:$E$9,5,FALSE),""))</f>
        <v/>
      </c>
      <c r="U98" s="9">
        <f>IF(OR($G98="",$P98=""),"",IFERROR($P98*VLOOKUP($G98,Assumptions!$G$5:$J$9,3,FALSE),""))</f>
        <v/>
      </c>
      <c r="V98" s="9">
        <f>IF($R98="","",IFERROR($R98*Assumptions!$M$5,""))</f>
        <v/>
      </c>
      <c r="W98" s="9">
        <f>IF(OR($A98="",$B98="",$C98="",$E98="",$S98=""),"",IFERROR(SUM($S98:$V98),""))</f>
        <v/>
      </c>
      <c r="X98" s="12">
        <f>IF(COUNTA($A98:$L98,$O98:$P98,$R98)=0,"",IFERROR(IF(OR($A98="",$B98="",$C98="",$D98="",$E98="",$J98=""),"Check required details",IF(OR($K98="",$L98="",$K98&lt;=0,$L98&lt;=0),"Check dimensions",IF(IFERROR(VLOOKUP($E98,Assumptions!$A$5:$E$9,2,FALSE),"")="","Check service assumption",IF(AND($G98&lt;&gt;"",IFERROR(VLOOKUP($G98,Assumptions!$G$5:$J$9,2,FALSE),"")=""),"Check product assumption",IF(AND($G98&lt;&gt;"",OR($P98="",$P98&lt;=0)),"Check product quantity",IF(AND($G98="",$P98&lt;&gt;""),"Check product selection",IF($O98&gt;Assumptions!$M$6,"Review labor hours",IF($R98&gt;Assumptions!$M$7,"Review travel miles",IF(AND($G98&lt;&gt;"",$P98&lt;&gt;"",$P98&gt;IFERROR(VLOOKUP($G98,Assumptions!$G$5:$J$9,4,FALSE),1E+99)),"Review product quantity","Inputs complete"))))))))),"Check numeric entries"))</f>
        <v/>
      </c>
    </row>
    <row r="99" ht="34" customHeight="1">
      <c r="A99" s="23" t="n"/>
      <c r="B99" s="14" t="n"/>
      <c r="C99" s="14" t="n"/>
      <c r="D99" s="14" t="n"/>
      <c r="E99" s="14" t="n"/>
      <c r="F99" s="14" t="n"/>
      <c r="G99" s="14" t="n"/>
      <c r="H99" s="14" t="n"/>
      <c r="I99" s="14" t="n"/>
      <c r="J99" s="14" t="n"/>
      <c r="K99" s="15" t="n"/>
      <c r="L99" s="15" t="n"/>
      <c r="M99" s="17">
        <f>IF(OR($K99="",$L99=""),"",IFERROR(2*($K99+$L99),""))</f>
        <v/>
      </c>
      <c r="N99" s="17">
        <f>IF(OR($K99="",$L99=""),"",IFERROR($K99*$L99,""))</f>
        <v/>
      </c>
      <c r="O99" s="15" t="n"/>
      <c r="P99" s="15" t="n"/>
      <c r="Q99" s="11">
        <f>IF($G99="","",IFERROR(VLOOKUP($G99,Assumptions!$G$5:$J$9,2,FALSE),""))</f>
        <v/>
      </c>
      <c r="R99" s="15" t="n"/>
      <c r="S99" s="8">
        <f>IF(OR($E99="",$M99="",$N99=""),"",IFERROR(VLOOKUP($E99,Assumptions!$A$5:$E$9,2,FALSE)+$M99*VLOOKUP($E99,Assumptions!$A$5:$E$9,3,FALSE)+$N99*VLOOKUP($E99,Assumptions!$A$5:$E$9,4,FALSE),""))</f>
        <v/>
      </c>
      <c r="T99" s="8">
        <f>IF(OR($E99="",$O99=""),"",IFERROR($O99*VLOOKUP($E99,Assumptions!$A$5:$E$9,5,FALSE),""))</f>
        <v/>
      </c>
      <c r="U99" s="8">
        <f>IF(OR($G99="",$P99=""),"",IFERROR($P99*VLOOKUP($G99,Assumptions!$G$5:$J$9,3,FALSE),""))</f>
        <v/>
      </c>
      <c r="V99" s="8">
        <f>IF($R99="","",IFERROR($R99*Assumptions!$M$5,""))</f>
        <v/>
      </c>
      <c r="W99" s="8">
        <f>IF(OR($A99="",$B99="",$C99="",$E99="",$S99=""),"",IFERROR(SUM($S99:$V99),""))</f>
        <v/>
      </c>
      <c r="X99" s="11">
        <f>IF(COUNTA($A99:$L99,$O99:$P99,$R99)=0,"",IFERROR(IF(OR($A99="",$B99="",$C99="",$D99="",$E99="",$J99=""),"Check required details",IF(OR($K99="",$L99="",$K99&lt;=0,$L99&lt;=0),"Check dimensions",IF(IFERROR(VLOOKUP($E99,Assumptions!$A$5:$E$9,2,FALSE),"")="","Check service assumption",IF(AND($G99&lt;&gt;"",IFERROR(VLOOKUP($G99,Assumptions!$G$5:$J$9,2,FALSE),"")=""),"Check product assumption",IF(AND($G99&lt;&gt;"",OR($P99="",$P99&lt;=0)),"Check product quantity",IF(AND($G99="",$P99&lt;&gt;""),"Check product selection",IF($O99&gt;Assumptions!$M$6,"Review labor hours",IF($R99&gt;Assumptions!$M$7,"Review travel miles",IF(AND($G99&lt;&gt;"",$P99&lt;&gt;"",$P99&gt;IFERROR(VLOOKUP($G99,Assumptions!$G$5:$J$9,4,FALSE),1E+99)),"Review product quantity","Inputs complete"))))))))),"Check numeric entries"))</f>
        <v/>
      </c>
    </row>
    <row r="100" ht="34" customHeight="1">
      <c r="A100" s="23" t="n"/>
      <c r="B100" s="14" t="n"/>
      <c r="C100" s="14" t="n"/>
      <c r="D100" s="14" t="n"/>
      <c r="E100" s="14" t="n"/>
      <c r="F100" s="14" t="n"/>
      <c r="G100" s="14" t="n"/>
      <c r="H100" s="14" t="n"/>
      <c r="I100" s="14" t="n"/>
      <c r="J100" s="14" t="n"/>
      <c r="K100" s="15" t="n"/>
      <c r="L100" s="15" t="n"/>
      <c r="M100" s="16">
        <f>IF(OR($K100="",$L100=""),"",IFERROR(2*($K100+$L100),""))</f>
        <v/>
      </c>
      <c r="N100" s="16">
        <f>IF(OR($K100="",$L100=""),"",IFERROR($K100*$L100,""))</f>
        <v/>
      </c>
      <c r="O100" s="15" t="n"/>
      <c r="P100" s="15" t="n"/>
      <c r="Q100" s="12">
        <f>IF($G100="","",IFERROR(VLOOKUP($G100,Assumptions!$G$5:$J$9,2,FALSE),""))</f>
        <v/>
      </c>
      <c r="R100" s="15" t="n"/>
      <c r="S100" s="9">
        <f>IF(OR($E100="",$M100="",$N100=""),"",IFERROR(VLOOKUP($E100,Assumptions!$A$5:$E$9,2,FALSE)+$M100*VLOOKUP($E100,Assumptions!$A$5:$E$9,3,FALSE)+$N100*VLOOKUP($E100,Assumptions!$A$5:$E$9,4,FALSE),""))</f>
        <v/>
      </c>
      <c r="T100" s="9">
        <f>IF(OR($E100="",$O100=""),"",IFERROR($O100*VLOOKUP($E100,Assumptions!$A$5:$E$9,5,FALSE),""))</f>
        <v/>
      </c>
      <c r="U100" s="9">
        <f>IF(OR($G100="",$P100=""),"",IFERROR($P100*VLOOKUP($G100,Assumptions!$G$5:$J$9,3,FALSE),""))</f>
        <v/>
      </c>
      <c r="V100" s="9">
        <f>IF($R100="","",IFERROR($R100*Assumptions!$M$5,""))</f>
        <v/>
      </c>
      <c r="W100" s="9">
        <f>IF(OR($A100="",$B100="",$C100="",$E100="",$S100=""),"",IFERROR(SUM($S100:$V100),""))</f>
        <v/>
      </c>
      <c r="X100" s="12">
        <f>IF(COUNTA($A100:$L100,$O100:$P100,$R100)=0,"",IFERROR(IF(OR($A100="",$B100="",$C100="",$D100="",$E100="",$J100=""),"Check required details",IF(OR($K100="",$L100="",$K100&lt;=0,$L100&lt;=0),"Check dimensions",IF(IFERROR(VLOOKUP($E100,Assumptions!$A$5:$E$9,2,FALSE),"")="","Check service assumption",IF(AND($G100&lt;&gt;"",IFERROR(VLOOKUP($G100,Assumptions!$G$5:$J$9,2,FALSE),"")=""),"Check product assumption",IF(AND($G100&lt;&gt;"",OR($P100="",$P100&lt;=0)),"Check product quantity",IF(AND($G100="",$P100&lt;&gt;""),"Check product selection",IF($O100&gt;Assumptions!$M$6,"Review labor hours",IF($R100&gt;Assumptions!$M$7,"Review travel miles",IF(AND($G100&lt;&gt;"",$P100&lt;&gt;"",$P100&gt;IFERROR(VLOOKUP($G100,Assumptions!$G$5:$J$9,4,FALSE),1E+99)),"Review product quantity","Inputs complete"))))))))),"Check numeric entries"))</f>
        <v/>
      </c>
    </row>
    <row r="101" ht="34" customHeight="1">
      <c r="A101" s="23" t="n"/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5" t="n"/>
      <c r="L101" s="15" t="n"/>
      <c r="M101" s="17">
        <f>IF(OR($K101="",$L101=""),"",IFERROR(2*($K101+$L101),""))</f>
        <v/>
      </c>
      <c r="N101" s="17">
        <f>IF(OR($K101="",$L101=""),"",IFERROR($K101*$L101,""))</f>
        <v/>
      </c>
      <c r="O101" s="15" t="n"/>
      <c r="P101" s="15" t="n"/>
      <c r="Q101" s="11">
        <f>IF($G101="","",IFERROR(VLOOKUP($G101,Assumptions!$G$5:$J$9,2,FALSE),""))</f>
        <v/>
      </c>
      <c r="R101" s="15" t="n"/>
      <c r="S101" s="8">
        <f>IF(OR($E101="",$M101="",$N101=""),"",IFERROR(VLOOKUP($E101,Assumptions!$A$5:$E$9,2,FALSE)+$M101*VLOOKUP($E101,Assumptions!$A$5:$E$9,3,FALSE)+$N101*VLOOKUP($E101,Assumptions!$A$5:$E$9,4,FALSE),""))</f>
        <v/>
      </c>
      <c r="T101" s="8">
        <f>IF(OR($E101="",$O101=""),"",IFERROR($O101*VLOOKUP($E101,Assumptions!$A$5:$E$9,5,FALSE),""))</f>
        <v/>
      </c>
      <c r="U101" s="8">
        <f>IF(OR($G101="",$P101=""),"",IFERROR($P101*VLOOKUP($G101,Assumptions!$G$5:$J$9,3,FALSE),""))</f>
        <v/>
      </c>
      <c r="V101" s="8">
        <f>IF($R101="","",IFERROR($R101*Assumptions!$M$5,""))</f>
        <v/>
      </c>
      <c r="W101" s="8">
        <f>IF(OR($A101="",$B101="",$C101="",$E101="",$S101=""),"",IFERROR(SUM($S101:$V101),""))</f>
        <v/>
      </c>
      <c r="X101" s="11">
        <f>IF(COUNTA($A101:$L101,$O101:$P101,$R101)=0,"",IFERROR(IF(OR($A101="",$B101="",$C101="",$D101="",$E101="",$J101=""),"Check required details",IF(OR($K101="",$L101="",$K101&lt;=0,$L101&lt;=0),"Check dimensions",IF(IFERROR(VLOOKUP($E101,Assumptions!$A$5:$E$9,2,FALSE),"")="","Check service assumption",IF(AND($G101&lt;&gt;"",IFERROR(VLOOKUP($G101,Assumptions!$G$5:$J$9,2,FALSE),"")=""),"Check product assumption",IF(AND($G101&lt;&gt;"",OR($P101="",$P101&lt;=0)),"Check product quantity",IF(AND($G101="",$P101&lt;&gt;""),"Check product selection",IF($O101&gt;Assumptions!$M$6,"Review labor hours",IF($R101&gt;Assumptions!$M$7,"Review travel miles",IF(AND($G101&lt;&gt;"",$P101&lt;&gt;"",$P101&gt;IFERROR(VLOOKUP($G101,Assumptions!$G$5:$J$9,4,FALSE),1E+99)),"Review product quantity","Inputs complete"))))))))),"Check numeric entries"))</f>
        <v/>
      </c>
    </row>
    <row r="102" ht="34" customHeight="1">
      <c r="A102" s="23" t="n"/>
      <c r="B102" s="14" t="n"/>
      <c r="C102" s="14" t="n"/>
      <c r="D102" s="14" t="n"/>
      <c r="E102" s="14" t="n"/>
      <c r="F102" s="14" t="n"/>
      <c r="G102" s="14" t="n"/>
      <c r="H102" s="14" t="n"/>
      <c r="I102" s="14" t="n"/>
      <c r="J102" s="14" t="n"/>
      <c r="K102" s="15" t="n"/>
      <c r="L102" s="15" t="n"/>
      <c r="M102" s="16">
        <f>IF(OR($K102="",$L102=""),"",IFERROR(2*($K102+$L102),""))</f>
        <v/>
      </c>
      <c r="N102" s="16">
        <f>IF(OR($K102="",$L102=""),"",IFERROR($K102*$L102,""))</f>
        <v/>
      </c>
      <c r="O102" s="15" t="n"/>
      <c r="P102" s="15" t="n"/>
      <c r="Q102" s="12">
        <f>IF($G102="","",IFERROR(VLOOKUP($G102,Assumptions!$G$5:$J$9,2,FALSE),""))</f>
        <v/>
      </c>
      <c r="R102" s="15" t="n"/>
      <c r="S102" s="9">
        <f>IF(OR($E102="",$M102="",$N102=""),"",IFERROR(VLOOKUP($E102,Assumptions!$A$5:$E$9,2,FALSE)+$M102*VLOOKUP($E102,Assumptions!$A$5:$E$9,3,FALSE)+$N102*VLOOKUP($E102,Assumptions!$A$5:$E$9,4,FALSE),""))</f>
        <v/>
      </c>
      <c r="T102" s="9">
        <f>IF(OR($E102="",$O102=""),"",IFERROR($O102*VLOOKUP($E102,Assumptions!$A$5:$E$9,5,FALSE),""))</f>
        <v/>
      </c>
      <c r="U102" s="9">
        <f>IF(OR($G102="",$P102=""),"",IFERROR($P102*VLOOKUP($G102,Assumptions!$G$5:$J$9,3,FALSE),""))</f>
        <v/>
      </c>
      <c r="V102" s="9">
        <f>IF($R102="","",IFERROR($R102*Assumptions!$M$5,""))</f>
        <v/>
      </c>
      <c r="W102" s="9">
        <f>IF(OR($A102="",$B102="",$C102="",$E102="",$S102=""),"",IFERROR(SUM($S102:$V102),""))</f>
        <v/>
      </c>
      <c r="X102" s="12">
        <f>IF(COUNTA($A102:$L102,$O102:$P102,$R102)=0,"",IFERROR(IF(OR($A102="",$B102="",$C102="",$D102="",$E102="",$J102=""),"Check required details",IF(OR($K102="",$L102="",$K102&lt;=0,$L102&lt;=0),"Check dimensions",IF(IFERROR(VLOOKUP($E102,Assumptions!$A$5:$E$9,2,FALSE),"")="","Check service assumption",IF(AND($G102&lt;&gt;"",IFERROR(VLOOKUP($G102,Assumptions!$G$5:$J$9,2,FALSE),"")=""),"Check product assumption",IF(AND($G102&lt;&gt;"",OR($P102="",$P102&lt;=0)),"Check product quantity",IF(AND($G102="",$P102&lt;&gt;""),"Check product selection",IF($O102&gt;Assumptions!$M$6,"Review labor hours",IF($R102&gt;Assumptions!$M$7,"Review travel miles",IF(AND($G102&lt;&gt;"",$P102&lt;&gt;"",$P102&gt;IFERROR(VLOOKUP($G102,Assumptions!$G$5:$J$9,4,FALSE),1E+99)),"Review product quantity","Inputs complete"))))))))),"Check numeric entries"))</f>
        <v/>
      </c>
    </row>
    <row r="103" ht="34" customHeight="1">
      <c r="A103" s="23" t="n"/>
      <c r="B103" s="14" t="n"/>
      <c r="C103" s="14" t="n"/>
      <c r="D103" s="14" t="n"/>
      <c r="E103" s="14" t="n"/>
      <c r="F103" s="14" t="n"/>
      <c r="G103" s="14" t="n"/>
      <c r="H103" s="14" t="n"/>
      <c r="I103" s="14" t="n"/>
      <c r="J103" s="14" t="n"/>
      <c r="K103" s="15" t="n"/>
      <c r="L103" s="15" t="n"/>
      <c r="M103" s="17">
        <f>IF(OR($K103="",$L103=""),"",IFERROR(2*($K103+$L103),""))</f>
        <v/>
      </c>
      <c r="N103" s="17">
        <f>IF(OR($K103="",$L103=""),"",IFERROR($K103*$L103,""))</f>
        <v/>
      </c>
      <c r="O103" s="15" t="n"/>
      <c r="P103" s="15" t="n"/>
      <c r="Q103" s="11">
        <f>IF($G103="","",IFERROR(VLOOKUP($G103,Assumptions!$G$5:$J$9,2,FALSE),""))</f>
        <v/>
      </c>
      <c r="R103" s="15" t="n"/>
      <c r="S103" s="8">
        <f>IF(OR($E103="",$M103="",$N103=""),"",IFERROR(VLOOKUP($E103,Assumptions!$A$5:$E$9,2,FALSE)+$M103*VLOOKUP($E103,Assumptions!$A$5:$E$9,3,FALSE)+$N103*VLOOKUP($E103,Assumptions!$A$5:$E$9,4,FALSE),""))</f>
        <v/>
      </c>
      <c r="T103" s="8">
        <f>IF(OR($E103="",$O103=""),"",IFERROR($O103*VLOOKUP($E103,Assumptions!$A$5:$E$9,5,FALSE),""))</f>
        <v/>
      </c>
      <c r="U103" s="8">
        <f>IF(OR($G103="",$P103=""),"",IFERROR($P103*VLOOKUP($G103,Assumptions!$G$5:$J$9,3,FALSE),""))</f>
        <v/>
      </c>
      <c r="V103" s="8">
        <f>IF($R103="","",IFERROR($R103*Assumptions!$M$5,""))</f>
        <v/>
      </c>
      <c r="W103" s="8">
        <f>IF(OR($A103="",$B103="",$C103="",$E103="",$S103=""),"",IFERROR(SUM($S103:$V103),""))</f>
        <v/>
      </c>
      <c r="X103" s="11">
        <f>IF(COUNTA($A103:$L103,$O103:$P103,$R103)=0,"",IFERROR(IF(OR($A103="",$B103="",$C103="",$D103="",$E103="",$J103=""),"Check required details",IF(OR($K103="",$L103="",$K103&lt;=0,$L103&lt;=0),"Check dimensions",IF(IFERROR(VLOOKUP($E103,Assumptions!$A$5:$E$9,2,FALSE),"")="","Check service assumption",IF(AND($G103&lt;&gt;"",IFERROR(VLOOKUP($G103,Assumptions!$G$5:$J$9,2,FALSE),"")=""),"Check product assumption",IF(AND($G103&lt;&gt;"",OR($P103="",$P103&lt;=0)),"Check product quantity",IF(AND($G103="",$P103&lt;&gt;""),"Check product selection",IF($O103&gt;Assumptions!$M$6,"Review labor hours",IF($R103&gt;Assumptions!$M$7,"Review travel miles",IF(AND($G103&lt;&gt;"",$P103&lt;&gt;"",$P103&gt;IFERROR(VLOOKUP($G103,Assumptions!$G$5:$J$9,4,FALSE),1E+99)),"Review product quantity","Inputs complete"))))))))),"Check numeric entries"))</f>
        <v/>
      </c>
    </row>
  </sheetData>
  <autoFilter ref="A3:X103"/>
  <mergeCells count="1">
    <mergeCell ref="A1:X1"/>
  </mergeCells>
  <conditionalFormatting sqref="X4:X103">
    <cfRule type="expression" priority="1" dxfId="0">
      <formula>$X4="Inputs complete"</formula>
    </cfRule>
    <cfRule type="expression" priority="2" dxfId="1">
      <formula>LEFT($X4,5)="Check"</formula>
    </cfRule>
    <cfRule type="expression" priority="3" dxfId="2">
      <formula>LEFT($X4,6)="Review"</formula>
    </cfRule>
  </conditionalFormatting>
  <conditionalFormatting sqref="W4:W103">
    <cfRule type="expression" priority="4" dxfId="0">
      <formula>AND($J4="Accepted",$W4&lt;&gt;"")</formula>
    </cfRule>
  </conditionalFormatting>
  <dataValidations count="10">
    <dataValidation sqref="A4:A103" showDropDown="0" showInputMessage="1" showErrorMessage="1" allowBlank="0" errorTitle="Check the estimate date" error="Enter a date within the editable date boundaries on Assumptions." promptTitle="Estimate date" prompt="Use an estimate date within the Assumptions boundaries." type="date" operator="between">
      <formula1>INDIRECT("Assumptions!$M$8")</formula1>
      <formula2>INDIRECT("Assumptions!$M$9")</formula2>
    </dataValidation>
    <dataValidation sqref="D4:D103" showDropDown="0" showInputMessage="0" showErrorMessage="1" allowBlank="0" errorTitle="Check the pest concern" error="Select a listed pest concern." type="list">
      <formula1>"Termite activity unconfirmed,Subterranean termite concern,Drywood termite concern,Wood damage review"</formula1>
    </dataValidation>
    <dataValidation sqref="E4:E103" showDropDown="0" showInputMessage="0" showErrorMessage="1" allowBlank="0" errorTitle="Check the service method" error="Select a service method listed on Assumptions." type="list">
      <formula1>INDIRECT("Assumptions!$A$5:$A$9")</formula1>
    </dataValidation>
    <dataValidation sqref="G4:G103" showDropDown="0" showInputMessage="0" showErrorMessage="1" allowBlank="0" errorTitle="Check the product" error="Select a fictional product listed on Assumptions or leave the cell blank." type="list">
      <formula1>INDIRECT("Assumptions!$G$5:$G$9")</formula1>
    </dataValidation>
    <dataValidation sqref="I4:I103" showDropDown="0" showInputMessage="0" showErrorMessage="1" allowBlank="0" errorTitle="Check the responsibility" error="Select a listed responsibility." type="list">
      <formula1>"Customer provides access,Company estimating team,Shared follow-up,To confirm"</formula1>
    </dataValidation>
    <dataValidation sqref="J4:J103" showDropDown="0" showInputMessage="0" showErrorMessage="1" allowBlank="0" errorTitle="Check the status" error="Select a listed estimate status." type="list">
      <formula1>"Draft,Needs Site Review,Presented,Accepted,Declined"</formula1>
    </dataValidation>
    <dataValidation sqref="K4:L103" showDropDown="0" showInputMessage="0" showErrorMessage="1" allowBlank="0" errorTitle="Check the dimension" error="Enter a positive dimension within the editable Assumptions limit." type="decimal" operator="between">
      <formula1>0.01</formula1>
      <formula2>INDIRECT("Assumptions!$M$10")</formula2>
    </dataValidation>
    <dataValidation sqref="O4:O103" showDropDown="0" showInputMessage="0" showErrorMessage="1" allowBlank="0" errorTitle="Check labor hours" error="Enter labor hours within the editable Assumptions limit." type="decimal" operator="between">
      <formula1>0</formula1>
      <formula2>INDIRECT("Assumptions!$M$12")</formula2>
    </dataValidation>
    <dataValidation sqref="P4:P103" showDropDown="0" showInputMessage="0" showErrorMessage="1" allowBlank="0" errorTitle="Check product quantity" error="Enter a product quantity within the editable Assumptions limit." type="decimal" operator="between">
      <formula1>0</formula1>
      <formula2>INDIRECT("Assumptions!$M$11")</formula2>
    </dataValidation>
    <dataValidation sqref="R4:R103" showDropDown="0" showInputMessage="0" showErrorMessage="1" allowBlank="0" errorTitle="Check travel miles" error="Enter travel miles within the editable Assumptions limit." type="decimal" operator="between">
      <formula1>0</formula1>
      <formula2>INDIRECT("Assumptions!$M$13")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20" customWidth="1" min="3" max="3"/>
    <col width="18" customWidth="1" min="4" max="4"/>
    <col width="19" customWidth="1" min="5" max="5"/>
    <col width="3" customWidth="1" min="6" max="6"/>
    <col width="28" customWidth="1" min="7" max="7"/>
    <col width="14" customWidth="1" min="8" max="8"/>
    <col width="14" customWidth="1" min="9" max="9"/>
    <col width="21" customWidth="1" min="10" max="10"/>
    <col width="3" customWidth="1" min="11" max="11"/>
    <col width="31" customWidth="1" min="12" max="12"/>
    <col width="15" customWidth="1" min="13" max="13"/>
    <col width="43" customWidth="1" min="14" max="14"/>
  </cols>
  <sheetData>
    <row r="1" ht="28" customHeight="1">
      <c r="A1" s="1" t="inlineStr">
        <is>
          <t>Termite Estimate Assumptions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2" t="n"/>
    </row>
    <row r="2" ht="31" customHeight="1">
      <c r="A2" s="2" t="inlineStr">
        <is>
          <t>Editable estimating assumptions only. Review each estimate; these values do not guarantee pricing, treatment results, safety, or compliance.</t>
        </is>
      </c>
    </row>
    <row r="3">
      <c r="A3" s="18" t="inlineStr">
        <is>
          <t>Service pricing assumptions</t>
        </is>
      </c>
      <c r="B3" s="18" t="n"/>
      <c r="C3" s="18" t="n"/>
      <c r="D3" s="18" t="n"/>
      <c r="E3" s="18" t="n"/>
      <c r="G3" s="18" t="inlineStr">
        <is>
          <t>Product cost assumptions</t>
        </is>
      </c>
      <c r="H3" s="18" t="n"/>
      <c r="I3" s="18" t="n"/>
      <c r="J3" s="18" t="n"/>
      <c r="L3" s="18" t="inlineStr">
        <is>
          <t>Review and entry settings</t>
        </is>
      </c>
      <c r="M3" s="18" t="n"/>
      <c r="N3" s="18" t="n"/>
    </row>
    <row r="4" ht="24" customHeight="1">
      <c r="A4" s="3" t="inlineStr">
        <is>
          <t>Service Method</t>
        </is>
      </c>
      <c r="B4" s="3" t="inlineStr">
        <is>
          <t>Base Amount</t>
        </is>
      </c>
      <c r="C4" s="3" t="inlineStr">
        <is>
          <t>Perimeter Rate ($/ft)</t>
        </is>
      </c>
      <c r="D4" s="3" t="inlineStr">
        <is>
          <t>Area Rate ($/sq ft)</t>
        </is>
      </c>
      <c r="E4" s="3" t="inlineStr">
        <is>
          <t>Labor Rate ($/hour)</t>
        </is>
      </c>
      <c r="G4" s="3" t="inlineStr">
        <is>
          <t>Product</t>
        </is>
      </c>
      <c r="H4" s="3" t="inlineStr">
        <is>
          <t>Quantity Unit</t>
        </is>
      </c>
      <c r="I4" s="3" t="inlineStr">
        <is>
          <t>Unit Cost</t>
        </is>
      </c>
      <c r="J4" s="3" t="inlineStr">
        <is>
          <t>Quantity Review Level</t>
        </is>
      </c>
      <c r="L4" s="3" t="inlineStr">
        <is>
          <t>Setting</t>
        </is>
      </c>
      <c r="M4" s="3" t="inlineStr">
        <is>
          <t>Value</t>
        </is>
      </c>
      <c r="N4" s="3" t="inlineStr">
        <is>
          <t>Purpose</t>
        </is>
      </c>
    </row>
    <row r="5" ht="24" customHeight="1">
      <c r="A5" s="19" t="inlineStr">
        <is>
          <t>Perimeter-Based Estimate</t>
        </is>
      </c>
      <c r="B5" s="20" t="n">
        <v>250</v>
      </c>
      <c r="C5" s="20" t="n">
        <v>5.75</v>
      </c>
      <c r="D5" s="20" t="n">
        <v>0</v>
      </c>
      <c r="E5" s="20" t="n">
        <v>68</v>
      </c>
      <c r="G5" s="19" t="inlineStr">
        <is>
          <t>Fictional Liquid A</t>
        </is>
      </c>
      <c r="H5" s="19" t="inlineStr">
        <is>
          <t>gallons</t>
        </is>
      </c>
      <c r="I5" s="20" t="n">
        <v>48</v>
      </c>
      <c r="J5" s="15" t="n">
        <v>25</v>
      </c>
      <c r="L5" s="19" t="inlineStr">
        <is>
          <t>Mileage rate per mile</t>
        </is>
      </c>
      <c r="M5" s="20" t="n">
        <v>0.72</v>
      </c>
      <c r="N5" s="19" t="inlineStr">
        <is>
          <t>Editable travel-cost assumption</t>
        </is>
      </c>
    </row>
    <row r="6" ht="24" customHeight="1">
      <c r="A6" s="19" t="inlineStr">
        <is>
          <t>Area-Based Estimate</t>
        </is>
      </c>
      <c r="B6" s="20" t="n">
        <v>300</v>
      </c>
      <c r="C6" s="20" t="n">
        <v>0</v>
      </c>
      <c r="D6" s="20" t="n">
        <v>0.65</v>
      </c>
      <c r="E6" s="20" t="n">
        <v>70</v>
      </c>
      <c r="G6" s="19" t="inlineStr">
        <is>
          <t>Fictional Foam B</t>
        </is>
      </c>
      <c r="H6" s="19" t="inlineStr">
        <is>
          <t>ounces</t>
        </is>
      </c>
      <c r="I6" s="20" t="n">
        <v>1.4</v>
      </c>
      <c r="J6" s="15" t="n">
        <v>160</v>
      </c>
      <c r="L6" s="19" t="inlineStr">
        <is>
          <t>Labor hours review level</t>
        </is>
      </c>
      <c r="M6" s="15" t="n">
        <v>40</v>
      </c>
      <c r="N6" s="19" t="inlineStr">
        <is>
          <t>Prompts a human review above this value</t>
        </is>
      </c>
    </row>
    <row r="7" ht="24" customHeight="1">
      <c r="A7" s="19" t="inlineStr">
        <is>
          <t>Combined Perimeter and Area</t>
        </is>
      </c>
      <c r="B7" s="20" t="n">
        <v>350</v>
      </c>
      <c r="C7" s="20" t="n">
        <v>3.5</v>
      </c>
      <c r="D7" s="20" t="n">
        <v>0.25</v>
      </c>
      <c r="E7" s="20" t="n">
        <v>72</v>
      </c>
      <c r="G7" s="19" t="inlineStr">
        <is>
          <t>Fictional Dust C</t>
        </is>
      </c>
      <c r="H7" s="19" t="inlineStr">
        <is>
          <t>pounds</t>
        </is>
      </c>
      <c r="I7" s="20" t="n">
        <v>9.25</v>
      </c>
      <c r="J7" s="15" t="n">
        <v>30</v>
      </c>
      <c r="L7" s="19" t="inlineStr">
        <is>
          <t>Travel miles review level</t>
        </is>
      </c>
      <c r="M7" s="15" t="n">
        <v>200</v>
      </c>
      <c r="N7" s="19" t="inlineStr">
        <is>
          <t>Prompts a human review above this value</t>
        </is>
      </c>
    </row>
    <row r="8" ht="24" customHeight="1">
      <c r="A8" s="19" t="inlineStr">
        <is>
          <t>Localized Scope Estimate</t>
        </is>
      </c>
      <c r="B8" s="20" t="n">
        <v>225</v>
      </c>
      <c r="C8" s="20" t="n">
        <v>0</v>
      </c>
      <c r="D8" s="20" t="n">
        <v>0.5</v>
      </c>
      <c r="E8" s="20" t="n">
        <v>74</v>
      </c>
      <c r="G8" s="19" t="inlineStr">
        <is>
          <t>Fictional Wood Blend D</t>
        </is>
      </c>
      <c r="H8" s="19" t="inlineStr">
        <is>
          <t>pounds</t>
        </is>
      </c>
      <c r="I8" s="20" t="n">
        <v>7.75</v>
      </c>
      <c r="J8" s="15" t="n">
        <v>100</v>
      </c>
      <c r="L8" s="19" t="inlineStr">
        <is>
          <t>Earliest estimate date</t>
        </is>
      </c>
      <c r="M8" s="23" t="n">
        <v>46023</v>
      </c>
      <c r="N8" s="19" t="inlineStr">
        <is>
          <t>Allowed estimate-date boundary</t>
        </is>
      </c>
    </row>
    <row r="9" ht="24" customHeight="1">
      <c r="A9" s="19" t="inlineStr">
        <is>
          <t>Custom Inspection Scope</t>
        </is>
      </c>
      <c r="B9" s="20" t="n">
        <v>175</v>
      </c>
      <c r="C9" s="20" t="n">
        <v>0</v>
      </c>
      <c r="D9" s="20" t="n">
        <v>0</v>
      </c>
      <c r="E9" s="20" t="n">
        <v>66</v>
      </c>
      <c r="G9" s="19" t="inlineStr">
        <is>
          <t>Fictional Station Part E</t>
        </is>
      </c>
      <c r="H9" s="19" t="inlineStr">
        <is>
          <t>units</t>
        </is>
      </c>
      <c r="I9" s="20" t="n">
        <v>16.5</v>
      </c>
      <c r="J9" s="15" t="n">
        <v>50</v>
      </c>
      <c r="L9" s="19" t="inlineStr">
        <is>
          <t>Latest estimate date</t>
        </is>
      </c>
      <c r="M9" s="23" t="n">
        <v>46752</v>
      </c>
      <c r="N9" s="19" t="inlineStr">
        <is>
          <t>Allowed estimate-date boundary</t>
        </is>
      </c>
    </row>
    <row r="10" ht="24" customHeight="1">
      <c r="L10" s="19" t="inlineStr">
        <is>
          <t>Dimension entry limit (ft)</t>
        </is>
      </c>
      <c r="M10" s="15" t="n">
        <v>1000</v>
      </c>
      <c r="N10" s="19" t="inlineStr">
        <is>
          <t>Maximum accepted dimension entry</t>
        </is>
      </c>
    </row>
    <row r="11" ht="24" customHeight="1">
      <c r="L11" s="19" t="inlineStr">
        <is>
          <t>Quantity entry limit</t>
        </is>
      </c>
      <c r="M11" s="15" t="n">
        <v>10000</v>
      </c>
      <c r="N11" s="19" t="inlineStr">
        <is>
          <t>Maximum accepted product quantity entry</t>
        </is>
      </c>
    </row>
    <row r="12" ht="24" customHeight="1">
      <c r="L12" s="19" t="inlineStr">
        <is>
          <t>Labor entry limit (hours)</t>
        </is>
      </c>
      <c r="M12" s="15" t="n">
        <v>500</v>
      </c>
      <c r="N12" s="19" t="inlineStr">
        <is>
          <t>Maximum accepted labor entry</t>
        </is>
      </c>
    </row>
    <row r="13" ht="24" customHeight="1">
      <c r="L13" s="19" t="inlineStr">
        <is>
          <t>Travel entry limit (miles)</t>
        </is>
      </c>
      <c r="M13" s="15" t="n">
        <v>5000</v>
      </c>
      <c r="N13" s="19" t="inlineStr">
        <is>
          <t>Maximum accepted travel entry</t>
        </is>
      </c>
    </row>
  </sheetData>
  <mergeCells count="1">
    <mergeCell ref="A1:N1"/>
  </mergeCells>
  <conditionalFormatting sqref="M9">
    <cfRule type="expression" priority="1" dxfId="1">
      <formula>$M$9&lt;$M$8</formula>
    </cfRule>
  </conditionalFormatting>
  <dataValidations count="1">
    <dataValidation sqref="B5:E9 I5:J9 M5:M7 M10:M13" showDropDown="0" showInputMessage="1" showErrorMessage="1" allowBlank="0" errorTitle="Check the assumption" error="Enter a number that is zero or greater." promptTitle="Estimating assumption" prompt="Enter an editable nonnegative estimating assumption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2026-09-11T07:41:23Z</dcterms:created>
  <dcterms:modified xmlns:dcterms="http://purl.org/dc/terms/" xmlns:xsi="http://www.w3.org/2001/XMLSchema-instance" xsi:type="dcterms:W3CDTF">2026-09-11T07:41:24+00:00Z</dcterms:modified>
</cp:coreProperties>
</file>